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1.1.sz.mell." sheetId="4" r:id="rId1"/>
    <sheet name="1.2.sz.mell." sheetId="5" r:id="rId2"/>
    <sheet name="1.3.sz.mell." sheetId="6" r:id="rId3"/>
    <sheet name="1.4.sz.mell." sheetId="7" r:id="rId4"/>
    <sheet name="2.sz.mell  " sheetId="8" r:id="rId5"/>
    <sheet name="3.sz.mell." sheetId="3" r:id="rId6"/>
    <sheet name="4. sz. mell" sheetId="2" r:id="rId7"/>
    <sheet name="6. sz. mell." sheetId="11" r:id="rId8"/>
  </sheets>
  <definedNames>
    <definedName name="_xlnm.Print_Titles" localSheetId="5">'3.sz.mell.'!$A:$B</definedName>
    <definedName name="_xlnm.Print_Titles" localSheetId="6">'4. sz. mell'!$A:$B,'4. sz. mell'!$1:$4</definedName>
    <definedName name="_xlnm.Print_Area" localSheetId="0">'1.1.sz.mell.'!$A$1:$F$127</definedName>
    <definedName name="_xlnm.Print_Area" localSheetId="1">'1.2.sz.mell.'!$A$1:$F$127</definedName>
    <definedName name="_xlnm.Print_Area" localSheetId="2">'1.3.sz.mell.'!$A$1:$F$127</definedName>
    <definedName name="_xlnm.Print_Area" localSheetId="3">'1.4.sz.mell.'!$A$1:$F$127</definedName>
    <definedName name="_xlnm.Print_Area" localSheetId="5">'3.sz.mell.'!$A$1:$O$65</definedName>
    <definedName name="_xlnm.Print_Area" localSheetId="6">'4. sz. mell'!$A$1:$O$42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6" i="5"/>
  <c r="F96"/>
  <c r="D90"/>
  <c r="F90"/>
  <c r="D84"/>
  <c r="D99" s="1"/>
  <c r="D122" s="1"/>
  <c r="F84"/>
  <c r="F99" s="1"/>
  <c r="F122" s="1"/>
  <c r="D64"/>
  <c r="D77" s="1"/>
  <c r="F64"/>
  <c r="F77" s="1"/>
  <c r="F127" s="1"/>
  <c r="D27"/>
  <c r="F27"/>
  <c r="D6"/>
  <c r="D54" s="1"/>
  <c r="D126" s="1"/>
  <c r="F6"/>
  <c r="F54" s="1"/>
  <c r="D90" i="6"/>
  <c r="F90"/>
  <c r="D84"/>
  <c r="D99" s="1"/>
  <c r="D122" s="1"/>
  <c r="F84"/>
  <c r="F99" s="1"/>
  <c r="F122" s="1"/>
  <c r="D6"/>
  <c r="D54" s="1"/>
  <c r="D78" s="1"/>
  <c r="F6"/>
  <c r="D27"/>
  <c r="F27"/>
  <c r="F54" s="1"/>
  <c r="F78" s="1"/>
  <c r="H86" i="5"/>
  <c r="I86"/>
  <c r="K86"/>
  <c r="H87"/>
  <c r="I87"/>
  <c r="K87"/>
  <c r="H88"/>
  <c r="I88"/>
  <c r="K88"/>
  <c r="H89"/>
  <c r="I89"/>
  <c r="K89"/>
  <c r="I85"/>
  <c r="K85"/>
  <c r="L85"/>
  <c r="H85"/>
  <c r="O86" i="6"/>
  <c r="P86"/>
  <c r="R86"/>
  <c r="O87"/>
  <c r="P87"/>
  <c r="R87"/>
  <c r="O88"/>
  <c r="P88"/>
  <c r="R88"/>
  <c r="O89"/>
  <c r="P89"/>
  <c r="R89"/>
  <c r="P85"/>
  <c r="R85"/>
  <c r="S85"/>
  <c r="O85"/>
  <c r="D78" i="5" l="1"/>
  <c r="D127"/>
  <c r="F78"/>
  <c r="F126"/>
  <c r="AL5" i="3"/>
  <c r="AM5"/>
  <c r="AN5"/>
  <c r="AO5"/>
  <c r="AL7"/>
  <c r="AM7"/>
  <c r="AN7"/>
  <c r="AO7"/>
  <c r="AL8"/>
  <c r="AM8"/>
  <c r="AO8"/>
  <c r="AL9"/>
  <c r="AM9"/>
  <c r="AO9"/>
  <c r="AL10"/>
  <c r="AM10"/>
  <c r="AO10"/>
  <c r="AL11"/>
  <c r="AM11"/>
  <c r="AO11"/>
  <c r="AM12"/>
  <c r="AO12"/>
  <c r="AL13"/>
  <c r="AM13"/>
  <c r="AO13"/>
  <c r="AL14"/>
  <c r="AM14"/>
  <c r="AO14"/>
  <c r="AL15"/>
  <c r="AM15"/>
  <c r="AO15"/>
  <c r="AM16"/>
  <c r="AO16"/>
  <c r="AL17"/>
  <c r="AM17"/>
  <c r="AO17"/>
  <c r="AL18"/>
  <c r="AM18"/>
  <c r="AO18"/>
  <c r="AL19"/>
  <c r="AM19"/>
  <c r="AO19"/>
  <c r="AL20"/>
  <c r="AM20"/>
  <c r="AO20"/>
  <c r="AL21"/>
  <c r="AM21"/>
  <c r="AO21"/>
  <c r="AL24"/>
  <c r="AM24"/>
  <c r="AO24"/>
  <c r="AL25"/>
  <c r="AM25"/>
  <c r="AO25"/>
  <c r="AL26"/>
  <c r="AM26"/>
  <c r="AO26"/>
  <c r="AL28"/>
  <c r="AM28"/>
  <c r="AN28"/>
  <c r="AO28"/>
  <c r="AL29"/>
  <c r="AM29"/>
  <c r="AN29"/>
  <c r="AO29"/>
  <c r="AL30"/>
  <c r="AM30"/>
  <c r="AN30"/>
  <c r="AO30"/>
  <c r="AL32"/>
  <c r="AM32"/>
  <c r="AO32"/>
  <c r="AL33"/>
  <c r="AM33"/>
  <c r="AO33"/>
  <c r="AL34"/>
  <c r="AM34"/>
  <c r="AO34"/>
  <c r="AL35"/>
  <c r="AM35"/>
  <c r="AO35"/>
  <c r="AL36"/>
  <c r="AM36"/>
  <c r="AO36"/>
  <c r="AL38"/>
  <c r="AM38"/>
  <c r="AO38"/>
  <c r="AL39"/>
  <c r="AM39"/>
  <c r="AO39"/>
  <c r="AL40"/>
  <c r="AM40"/>
  <c r="AO40"/>
  <c r="AL41"/>
  <c r="AM41"/>
  <c r="AO41"/>
  <c r="AM43"/>
  <c r="AN43"/>
  <c r="AO43"/>
  <c r="AL44"/>
  <c r="AM44"/>
  <c r="AN44"/>
  <c r="AO44"/>
  <c r="AL45"/>
  <c r="AM45"/>
  <c r="AN45"/>
  <c r="AO45"/>
  <c r="AL46"/>
  <c r="AM46"/>
  <c r="AN46"/>
  <c r="AO46"/>
  <c r="AM47"/>
  <c r="AN47"/>
  <c r="AO47"/>
  <c r="AL48"/>
  <c r="AM48"/>
  <c r="AN48"/>
  <c r="AO48"/>
  <c r="AL49"/>
  <c r="AM49"/>
  <c r="AN49"/>
  <c r="AO49"/>
  <c r="AL50"/>
  <c r="AM50"/>
  <c r="AN50"/>
  <c r="AO50"/>
  <c r="AL51"/>
  <c r="AM51"/>
  <c r="AN51"/>
  <c r="AO51"/>
  <c r="AL53"/>
  <c r="AM53"/>
  <c r="AO53"/>
  <c r="AL54"/>
  <c r="AM54"/>
  <c r="AO54"/>
  <c r="AL55"/>
  <c r="AM55"/>
  <c r="AO55"/>
  <c r="AL56"/>
  <c r="AM56"/>
  <c r="AO56"/>
  <c r="AL57"/>
  <c r="AM57"/>
  <c r="AO57"/>
  <c r="AM58"/>
  <c r="AN58"/>
  <c r="AO58"/>
  <c r="AL59"/>
  <c r="AM59"/>
  <c r="AN59"/>
  <c r="AO59"/>
  <c r="AL60"/>
  <c r="AM60"/>
  <c r="AN60"/>
  <c r="AO60"/>
  <c r="AL61"/>
  <c r="AM61"/>
  <c r="AN61"/>
  <c r="AO61"/>
  <c r="AL62"/>
  <c r="AM62"/>
  <c r="AN62"/>
  <c r="AO62"/>
  <c r="E5" i="2"/>
  <c r="I5"/>
  <c r="D37"/>
  <c r="F37"/>
  <c r="G37"/>
  <c r="H37"/>
  <c r="J37"/>
  <c r="K37"/>
  <c r="M37"/>
  <c r="N37"/>
  <c r="D31"/>
  <c r="D42" s="1"/>
  <c r="F31"/>
  <c r="F42" s="1"/>
  <c r="G31"/>
  <c r="G42" s="1"/>
  <c r="H31"/>
  <c r="H42" s="1"/>
  <c r="J31"/>
  <c r="J42" s="1"/>
  <c r="D6"/>
  <c r="D22" s="1"/>
  <c r="F6"/>
  <c r="F22" s="1"/>
  <c r="G6"/>
  <c r="H6"/>
  <c r="H22" s="1"/>
  <c r="J6"/>
  <c r="J22" s="1"/>
  <c r="K6"/>
  <c r="M6"/>
  <c r="N6"/>
  <c r="D52" i="3"/>
  <c r="AM52" s="1"/>
  <c r="F52"/>
  <c r="F63" s="1"/>
  <c r="G52"/>
  <c r="H52"/>
  <c r="H63" s="1"/>
  <c r="J52"/>
  <c r="J63" s="1"/>
  <c r="K52"/>
  <c r="L52"/>
  <c r="M52"/>
  <c r="N52"/>
  <c r="O52"/>
  <c r="D37"/>
  <c r="AM37" s="1"/>
  <c r="F37"/>
  <c r="G37"/>
  <c r="H37"/>
  <c r="J37"/>
  <c r="AO37" s="1"/>
  <c r="D31"/>
  <c r="AM31" s="1"/>
  <c r="F31"/>
  <c r="AO31" s="1"/>
  <c r="G31"/>
  <c r="G42" s="1"/>
  <c r="H31"/>
  <c r="H42" s="1"/>
  <c r="J31"/>
  <c r="D23"/>
  <c r="AM23" s="1"/>
  <c r="F23"/>
  <c r="AO23" s="1"/>
  <c r="G23"/>
  <c r="H23"/>
  <c r="J23"/>
  <c r="D6"/>
  <c r="AM6" s="1"/>
  <c r="F6"/>
  <c r="F22" s="1"/>
  <c r="F27" s="1"/>
  <c r="G6"/>
  <c r="H6"/>
  <c r="H22" s="1"/>
  <c r="H27" s="1"/>
  <c r="J6"/>
  <c r="J22" s="1"/>
  <c r="J27" s="1"/>
  <c r="AB64"/>
  <c r="H64" l="1"/>
  <c r="D26" i="2"/>
  <c r="D23" s="1"/>
  <c r="D27" s="1"/>
  <c r="H26"/>
  <c r="H23" s="1"/>
  <c r="H27" s="1"/>
  <c r="D22" i="3"/>
  <c r="F42"/>
  <c r="D42"/>
  <c r="AM42" s="1"/>
  <c r="D63"/>
  <c r="J26" i="2"/>
  <c r="J23" s="1"/>
  <c r="J27" s="1"/>
  <c r="F64" i="3"/>
  <c r="AO27"/>
  <c r="AO22"/>
  <c r="AO6"/>
  <c r="J42"/>
  <c r="AO42" s="1"/>
  <c r="AO63"/>
  <c r="AO52"/>
  <c r="F26" i="2"/>
  <c r="F23" s="1"/>
  <c r="F27" s="1"/>
  <c r="I59" i="8"/>
  <c r="J59"/>
  <c r="K59"/>
  <c r="I26"/>
  <c r="J26"/>
  <c r="K26"/>
  <c r="D47"/>
  <c r="E47"/>
  <c r="F47"/>
  <c r="D53"/>
  <c r="E53"/>
  <c r="E59" s="1"/>
  <c r="F53"/>
  <c r="D59"/>
  <c r="F59"/>
  <c r="D5"/>
  <c r="E5"/>
  <c r="F5"/>
  <c r="D18"/>
  <c r="E18"/>
  <c r="F18"/>
  <c r="D23"/>
  <c r="E23"/>
  <c r="E26" s="1"/>
  <c r="F23"/>
  <c r="D26"/>
  <c r="F26"/>
  <c r="E119" i="6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121" s="1"/>
  <c r="E98"/>
  <c r="E97"/>
  <c r="E96" s="1"/>
  <c r="E95"/>
  <c r="E94"/>
  <c r="E93"/>
  <c r="E92"/>
  <c r="E91"/>
  <c r="E90" s="1"/>
  <c r="E89"/>
  <c r="E88"/>
  <c r="E87"/>
  <c r="E86"/>
  <c r="E85"/>
  <c r="E84" s="1"/>
  <c r="E99" s="1"/>
  <c r="E122" s="1"/>
  <c r="E76"/>
  <c r="E75"/>
  <c r="E74"/>
  <c r="E73"/>
  <c r="E72"/>
  <c r="E71"/>
  <c r="E70"/>
  <c r="E69"/>
  <c r="E68"/>
  <c r="E67"/>
  <c r="E66"/>
  <c r="E65"/>
  <c r="E63"/>
  <c r="E62"/>
  <c r="E61"/>
  <c r="E60"/>
  <c r="E59"/>
  <c r="E58"/>
  <c r="E57"/>
  <c r="E56"/>
  <c r="E55"/>
  <c r="E53"/>
  <c r="E52"/>
  <c r="E51"/>
  <c r="E50"/>
  <c r="E49"/>
  <c r="E48"/>
  <c r="E47"/>
  <c r="E46"/>
  <c r="E45"/>
  <c r="E44" s="1"/>
  <c r="E43"/>
  <c r="E42"/>
  <c r="E41"/>
  <c r="E40"/>
  <c r="E39"/>
  <c r="E38"/>
  <c r="E37"/>
  <c r="E36"/>
  <c r="E35"/>
  <c r="E34"/>
  <c r="E33"/>
  <c r="E32"/>
  <c r="E31"/>
  <c r="E30"/>
  <c r="E29"/>
  <c r="E28"/>
  <c r="E21"/>
  <c r="E20"/>
  <c r="E19"/>
  <c r="E18"/>
  <c r="E17"/>
  <c r="E16"/>
  <c r="E15"/>
  <c r="E14"/>
  <c r="E13" s="1"/>
  <c r="E12"/>
  <c r="E11"/>
  <c r="E10"/>
  <c r="E9"/>
  <c r="E8"/>
  <c r="E7"/>
  <c r="E6" s="1"/>
  <c r="E119" i="5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121" s="1"/>
  <c r="E98"/>
  <c r="E97"/>
  <c r="E96" s="1"/>
  <c r="E95"/>
  <c r="E94"/>
  <c r="E93"/>
  <c r="E92"/>
  <c r="E91"/>
  <c r="E90" s="1"/>
  <c r="E89"/>
  <c r="E88"/>
  <c r="E87"/>
  <c r="E86"/>
  <c r="E85"/>
  <c r="E84" s="1"/>
  <c r="E99" s="1"/>
  <c r="E122" s="1"/>
  <c r="E76"/>
  <c r="E75"/>
  <c r="E74"/>
  <c r="E73"/>
  <c r="E72"/>
  <c r="E71"/>
  <c r="E70"/>
  <c r="E69"/>
  <c r="E68"/>
  <c r="E67"/>
  <c r="E66"/>
  <c r="E65"/>
  <c r="E64" s="1"/>
  <c r="E63"/>
  <c r="E62"/>
  <c r="E61"/>
  <c r="E60"/>
  <c r="E59"/>
  <c r="E58"/>
  <c r="E57"/>
  <c r="E56"/>
  <c r="E55"/>
  <c r="E53"/>
  <c r="E52"/>
  <c r="E51"/>
  <c r="E50"/>
  <c r="E49"/>
  <c r="E48"/>
  <c r="E47"/>
  <c r="E46"/>
  <c r="E45"/>
  <c r="E43"/>
  <c r="E42"/>
  <c r="E41"/>
  <c r="E40"/>
  <c r="E39"/>
  <c r="E37"/>
  <c r="E36"/>
  <c r="E35"/>
  <c r="E34"/>
  <c r="E33"/>
  <c r="E32"/>
  <c r="E31"/>
  <c r="E30"/>
  <c r="E29"/>
  <c r="E28"/>
  <c r="E20"/>
  <c r="E19"/>
  <c r="E18"/>
  <c r="E17"/>
  <c r="E16"/>
  <c r="E15"/>
  <c r="E14"/>
  <c r="E13" s="1"/>
  <c r="E12"/>
  <c r="E11"/>
  <c r="E10"/>
  <c r="E9"/>
  <c r="E8"/>
  <c r="E7"/>
  <c r="E6" s="1"/>
  <c r="D85" i="4"/>
  <c r="I5" i="8" s="1"/>
  <c r="F85" i="4"/>
  <c r="K5" i="8" s="1"/>
  <c r="D86" i="4"/>
  <c r="I6" i="8" s="1"/>
  <c r="F86" i="4"/>
  <c r="K6" i="8" s="1"/>
  <c r="D87" i="4"/>
  <c r="I7" i="8" s="1"/>
  <c r="F87" i="4"/>
  <c r="K7" i="8" s="1"/>
  <c r="D88" i="4"/>
  <c r="I8" i="8" s="1"/>
  <c r="F88" i="4"/>
  <c r="K8" i="8" s="1"/>
  <c r="D89" i="4"/>
  <c r="I9" i="8" s="1"/>
  <c r="F89" i="4"/>
  <c r="K9" i="8" s="1"/>
  <c r="D91" i="4"/>
  <c r="I35" i="8" s="1"/>
  <c r="F91" i="4"/>
  <c r="K35" i="8" s="1"/>
  <c r="D92" i="4"/>
  <c r="F92"/>
  <c r="D93"/>
  <c r="F93"/>
  <c r="D94"/>
  <c r="F94"/>
  <c r="D95"/>
  <c r="I39" i="8" s="1"/>
  <c r="F95" i="4"/>
  <c r="K39" i="8" s="1"/>
  <c r="D97" i="4"/>
  <c r="F97"/>
  <c r="D98"/>
  <c r="F98"/>
  <c r="D101"/>
  <c r="F101"/>
  <c r="D102"/>
  <c r="F102"/>
  <c r="D103"/>
  <c r="F103"/>
  <c r="D105"/>
  <c r="F105"/>
  <c r="D106"/>
  <c r="F106"/>
  <c r="D107"/>
  <c r="F107"/>
  <c r="D108"/>
  <c r="F108"/>
  <c r="D110"/>
  <c r="F110"/>
  <c r="D111"/>
  <c r="F111"/>
  <c r="D113"/>
  <c r="F113"/>
  <c r="D114"/>
  <c r="F114"/>
  <c r="D116"/>
  <c r="F116"/>
  <c r="D117"/>
  <c r="F117"/>
  <c r="D118"/>
  <c r="F118"/>
  <c r="D119"/>
  <c r="F119"/>
  <c r="D7"/>
  <c r="F7"/>
  <c r="D8"/>
  <c r="F8"/>
  <c r="D9"/>
  <c r="F9"/>
  <c r="D10"/>
  <c r="F10"/>
  <c r="D11"/>
  <c r="F11"/>
  <c r="D12"/>
  <c r="F12"/>
  <c r="D14"/>
  <c r="F14"/>
  <c r="D15"/>
  <c r="F15"/>
  <c r="D16"/>
  <c r="F16"/>
  <c r="D17"/>
  <c r="F17"/>
  <c r="D18"/>
  <c r="F18"/>
  <c r="D19"/>
  <c r="F19"/>
  <c r="D21"/>
  <c r="D22"/>
  <c r="E22"/>
  <c r="F22"/>
  <c r="D23"/>
  <c r="E23"/>
  <c r="F23"/>
  <c r="D24"/>
  <c r="E24"/>
  <c r="F24"/>
  <c r="D25"/>
  <c r="E25"/>
  <c r="F25"/>
  <c r="D26"/>
  <c r="E26"/>
  <c r="F26"/>
  <c r="D28"/>
  <c r="F28"/>
  <c r="D29"/>
  <c r="F29"/>
  <c r="D30"/>
  <c r="F30"/>
  <c r="D31"/>
  <c r="F31"/>
  <c r="D32"/>
  <c r="F32"/>
  <c r="D33"/>
  <c r="F33"/>
  <c r="D34"/>
  <c r="F34"/>
  <c r="D35"/>
  <c r="F35"/>
  <c r="D36"/>
  <c r="F36"/>
  <c r="D37"/>
  <c r="F37"/>
  <c r="D39"/>
  <c r="F39"/>
  <c r="D40"/>
  <c r="F40"/>
  <c r="D41"/>
  <c r="F41"/>
  <c r="D42"/>
  <c r="F42"/>
  <c r="D43"/>
  <c r="F43"/>
  <c r="D45"/>
  <c r="F45"/>
  <c r="D46"/>
  <c r="F46"/>
  <c r="D47"/>
  <c r="F47"/>
  <c r="D48"/>
  <c r="F48"/>
  <c r="D50"/>
  <c r="F50"/>
  <c r="D51"/>
  <c r="F51"/>
  <c r="D52"/>
  <c r="F52"/>
  <c r="D53"/>
  <c r="F53"/>
  <c r="D56"/>
  <c r="F56"/>
  <c r="D57"/>
  <c r="F57"/>
  <c r="D58"/>
  <c r="F58"/>
  <c r="D60"/>
  <c r="F60"/>
  <c r="D61"/>
  <c r="F61"/>
  <c r="D62"/>
  <c r="F62"/>
  <c r="D63"/>
  <c r="F63"/>
  <c r="D65"/>
  <c r="F65"/>
  <c r="D66"/>
  <c r="F66"/>
  <c r="D68"/>
  <c r="F68"/>
  <c r="D69"/>
  <c r="F69"/>
  <c r="D70"/>
  <c r="F70"/>
  <c r="D72"/>
  <c r="F72"/>
  <c r="D73"/>
  <c r="F73"/>
  <c r="D74"/>
  <c r="F74"/>
  <c r="D75"/>
  <c r="F75"/>
  <c r="Y32" i="3"/>
  <c r="Z32"/>
  <c r="AB32"/>
  <c r="AC32"/>
  <c r="AE32"/>
  <c r="AF32"/>
  <c r="AH32"/>
  <c r="AI32"/>
  <c r="Y33"/>
  <c r="Z33"/>
  <c r="AB33"/>
  <c r="AC33"/>
  <c r="AE33"/>
  <c r="AF33"/>
  <c r="AH33"/>
  <c r="AI33"/>
  <c r="Y34"/>
  <c r="Z34"/>
  <c r="AB34"/>
  <c r="AC34"/>
  <c r="AE34"/>
  <c r="AF34"/>
  <c r="AH34"/>
  <c r="AI34"/>
  <c r="Y35"/>
  <c r="Z35"/>
  <c r="AB35"/>
  <c r="AC35"/>
  <c r="AE35"/>
  <c r="AF35"/>
  <c r="AH35"/>
  <c r="AI35"/>
  <c r="Y36"/>
  <c r="Z36"/>
  <c r="AB36"/>
  <c r="AC36"/>
  <c r="AE36"/>
  <c r="AF36"/>
  <c r="AH36"/>
  <c r="AI36"/>
  <c r="AB37"/>
  <c r="AF37"/>
  <c r="AH37"/>
  <c r="AI37"/>
  <c r="Y38"/>
  <c r="Z38"/>
  <c r="AB38"/>
  <c r="AC38"/>
  <c r="AC64" s="1"/>
  <c r="AE38"/>
  <c r="AF38"/>
  <c r="AH38"/>
  <c r="AI38"/>
  <c r="Y39"/>
  <c r="Z39"/>
  <c r="AB39"/>
  <c r="AC39"/>
  <c r="AE39"/>
  <c r="AF39"/>
  <c r="AH39"/>
  <c r="AI39"/>
  <c r="Y40"/>
  <c r="Z40"/>
  <c r="AB40"/>
  <c r="AC40"/>
  <c r="AE40"/>
  <c r="AF40"/>
  <c r="AH40"/>
  <c r="AI40"/>
  <c r="Y41"/>
  <c r="Z41"/>
  <c r="AB41"/>
  <c r="AC41"/>
  <c r="AE41"/>
  <c r="AF41"/>
  <c r="AH41"/>
  <c r="AI41"/>
  <c r="Z31"/>
  <c r="AB31"/>
  <c r="AF31"/>
  <c r="AH31"/>
  <c r="AI31"/>
  <c r="Z6"/>
  <c r="AF6"/>
  <c r="AI6"/>
  <c r="Y7"/>
  <c r="Z7"/>
  <c r="AB7"/>
  <c r="AC7"/>
  <c r="AE7"/>
  <c r="AF7"/>
  <c r="AH7"/>
  <c r="AI7"/>
  <c r="Y8"/>
  <c r="Z8"/>
  <c r="AB8"/>
  <c r="AC8"/>
  <c r="AE8"/>
  <c r="AF8"/>
  <c r="AH8"/>
  <c r="AI8"/>
  <c r="Y9"/>
  <c r="Z9"/>
  <c r="AB9"/>
  <c r="AC9"/>
  <c r="AE9"/>
  <c r="AF9"/>
  <c r="AH9"/>
  <c r="AI9"/>
  <c r="Y10"/>
  <c r="Z10"/>
  <c r="AB10"/>
  <c r="AC10"/>
  <c r="AE10"/>
  <c r="AF10"/>
  <c r="AH10"/>
  <c r="AI10"/>
  <c r="Y11"/>
  <c r="Z11"/>
  <c r="AB11"/>
  <c r="AC11"/>
  <c r="AE11"/>
  <c r="AF11"/>
  <c r="AH11"/>
  <c r="AI11"/>
  <c r="Z12"/>
  <c r="AB12"/>
  <c r="AC12"/>
  <c r="AF12"/>
  <c r="AH12"/>
  <c r="AI12"/>
  <c r="Y13"/>
  <c r="Z13"/>
  <c r="AB13"/>
  <c r="AC13"/>
  <c r="AE13"/>
  <c r="AF13"/>
  <c r="AH13"/>
  <c r="AI13"/>
  <c r="Y14"/>
  <c r="Z14"/>
  <c r="AB14"/>
  <c r="AC14"/>
  <c r="AE14"/>
  <c r="AF14"/>
  <c r="AH14"/>
  <c r="AI14"/>
  <c r="Y15"/>
  <c r="Z15"/>
  <c r="AB15"/>
  <c r="AC15"/>
  <c r="AE15"/>
  <c r="AF15"/>
  <c r="AH15"/>
  <c r="AI15"/>
  <c r="Z16"/>
  <c r="AB16"/>
  <c r="AC16"/>
  <c r="AF16"/>
  <c r="AH16"/>
  <c r="AI16"/>
  <c r="Y17"/>
  <c r="Z17"/>
  <c r="AB17"/>
  <c r="AC17"/>
  <c r="AE17"/>
  <c r="AF17"/>
  <c r="AH17"/>
  <c r="AI17"/>
  <c r="Y18"/>
  <c r="Z18"/>
  <c r="AB18"/>
  <c r="AC18"/>
  <c r="AE18"/>
  <c r="AF18"/>
  <c r="AH18"/>
  <c r="AI18"/>
  <c r="Y19"/>
  <c r="Z19"/>
  <c r="AB19"/>
  <c r="AC19"/>
  <c r="AE19"/>
  <c r="AF19"/>
  <c r="AH19"/>
  <c r="AI19"/>
  <c r="Y20"/>
  <c r="Z20"/>
  <c r="AB20"/>
  <c r="AC20"/>
  <c r="AE20"/>
  <c r="AF20"/>
  <c r="AH20"/>
  <c r="AI20"/>
  <c r="Y21"/>
  <c r="Z21"/>
  <c r="AB21"/>
  <c r="AC21"/>
  <c r="AE21"/>
  <c r="AF21"/>
  <c r="AH21"/>
  <c r="AI21"/>
  <c r="Z22"/>
  <c r="AF22"/>
  <c r="AI22"/>
  <c r="AB23"/>
  <c r="AF23"/>
  <c r="AH23"/>
  <c r="AI23"/>
  <c r="Y24"/>
  <c r="Z24"/>
  <c r="AB24"/>
  <c r="AC24"/>
  <c r="AE24"/>
  <c r="AF24"/>
  <c r="AH24"/>
  <c r="AI24"/>
  <c r="Y25"/>
  <c r="Z25"/>
  <c r="AB25"/>
  <c r="AC25"/>
  <c r="AE25"/>
  <c r="AF25"/>
  <c r="AH25"/>
  <c r="AI25"/>
  <c r="AB26"/>
  <c r="AF26"/>
  <c r="AH26"/>
  <c r="AI26"/>
  <c r="AF27"/>
  <c r="AI27"/>
  <c r="Z5"/>
  <c r="AA5"/>
  <c r="AB5"/>
  <c r="AC5"/>
  <c r="AE5"/>
  <c r="AF5"/>
  <c r="AG5"/>
  <c r="AH5"/>
  <c r="AI5"/>
  <c r="Y5"/>
  <c r="R5" i="2"/>
  <c r="S5"/>
  <c r="T5"/>
  <c r="U5"/>
  <c r="V5"/>
  <c r="R7"/>
  <c r="S7"/>
  <c r="U7"/>
  <c r="V7"/>
  <c r="R8"/>
  <c r="S8"/>
  <c r="U8"/>
  <c r="V8"/>
  <c r="R9"/>
  <c r="S9"/>
  <c r="U9"/>
  <c r="V9"/>
  <c r="R10"/>
  <c r="S10"/>
  <c r="U10"/>
  <c r="V10"/>
  <c r="R11"/>
  <c r="S11"/>
  <c r="U11"/>
  <c r="V11"/>
  <c r="S12"/>
  <c r="U12"/>
  <c r="R13"/>
  <c r="S13"/>
  <c r="U13"/>
  <c r="V13"/>
  <c r="R14"/>
  <c r="S14"/>
  <c r="U14"/>
  <c r="V14"/>
  <c r="R15"/>
  <c r="S15"/>
  <c r="U15"/>
  <c r="V15"/>
  <c r="S16"/>
  <c r="U16"/>
  <c r="R17"/>
  <c r="S17"/>
  <c r="U17"/>
  <c r="V17"/>
  <c r="R18"/>
  <c r="S18"/>
  <c r="U18"/>
  <c r="V18"/>
  <c r="R19"/>
  <c r="S19"/>
  <c r="U19"/>
  <c r="V19"/>
  <c r="R20"/>
  <c r="S20"/>
  <c r="U20"/>
  <c r="V20"/>
  <c r="R21"/>
  <c r="S21"/>
  <c r="U21"/>
  <c r="V21"/>
  <c r="R24"/>
  <c r="S24"/>
  <c r="U24"/>
  <c r="V24"/>
  <c r="R25"/>
  <c r="S25"/>
  <c r="U25"/>
  <c r="V25"/>
  <c r="R29"/>
  <c r="S29"/>
  <c r="T29"/>
  <c r="U29"/>
  <c r="V29"/>
  <c r="W29"/>
  <c r="R30"/>
  <c r="S30"/>
  <c r="T30"/>
  <c r="U30"/>
  <c r="V30"/>
  <c r="W30"/>
  <c r="R32"/>
  <c r="S32"/>
  <c r="U32"/>
  <c r="V32"/>
  <c r="R33"/>
  <c r="S33"/>
  <c r="U33"/>
  <c r="V33"/>
  <c r="R34"/>
  <c r="S34"/>
  <c r="U34"/>
  <c r="V34"/>
  <c r="R35"/>
  <c r="S35"/>
  <c r="U35"/>
  <c r="V35"/>
  <c r="R36"/>
  <c r="S36"/>
  <c r="U36"/>
  <c r="V36"/>
  <c r="R38"/>
  <c r="S38"/>
  <c r="U38"/>
  <c r="V38"/>
  <c r="R39"/>
  <c r="S39"/>
  <c r="U39"/>
  <c r="V39"/>
  <c r="R40"/>
  <c r="S40"/>
  <c r="U40"/>
  <c r="V40"/>
  <c r="R41"/>
  <c r="S41"/>
  <c r="U41"/>
  <c r="V41"/>
  <c r="D64" i="3" l="1"/>
  <c r="AM64" s="1"/>
  <c r="AM63"/>
  <c r="E27" i="6"/>
  <c r="E54" s="1"/>
  <c r="D27" i="3"/>
  <c r="AM27" s="1"/>
  <c r="AM22"/>
  <c r="E27" i="5"/>
  <c r="E77"/>
  <c r="J64" i="3"/>
  <c r="E127" i="5"/>
  <c r="E64" i="6"/>
  <c r="E77" s="1"/>
  <c r="E127" s="1"/>
  <c r="I46" i="8"/>
  <c r="I60" s="1"/>
  <c r="K46"/>
  <c r="K60" s="1"/>
  <c r="D96" i="4"/>
  <c r="I10" i="8" s="1"/>
  <c r="I17" s="1"/>
  <c r="F96" i="4"/>
  <c r="K10" i="8" s="1"/>
  <c r="K17" s="1"/>
  <c r="F64" i="4"/>
  <c r="D64"/>
  <c r="F100"/>
  <c r="D100"/>
  <c r="F84"/>
  <c r="D84"/>
  <c r="F115"/>
  <c r="D115"/>
  <c r="F109"/>
  <c r="D109"/>
  <c r="F104"/>
  <c r="D104"/>
  <c r="D121" s="1"/>
  <c r="F90"/>
  <c r="D90"/>
  <c r="F71"/>
  <c r="D71"/>
  <c r="F55"/>
  <c r="D55"/>
  <c r="F49"/>
  <c r="D49"/>
  <c r="F44"/>
  <c r="F9" i="8" s="1"/>
  <c r="D44" i="4"/>
  <c r="D9" i="8" s="1"/>
  <c r="F67" i="4"/>
  <c r="D67"/>
  <c r="F59"/>
  <c r="D59"/>
  <c r="F38"/>
  <c r="F37" i="8" s="1"/>
  <c r="D38" i="4"/>
  <c r="D37" i="8" s="1"/>
  <c r="F27" i="4"/>
  <c r="F8" i="8" s="1"/>
  <c r="D27" i="4"/>
  <c r="D8" i="8" s="1"/>
  <c r="D20" i="4"/>
  <c r="F13"/>
  <c r="F35" i="8" s="1"/>
  <c r="F46" s="1"/>
  <c r="D13" i="4"/>
  <c r="D35" i="8" s="1"/>
  <c r="F6" i="4"/>
  <c r="F6" i="8" s="1"/>
  <c r="D6" i="4"/>
  <c r="D6" i="8" s="1"/>
  <c r="D99" i="4"/>
  <c r="S22" i="2"/>
  <c r="V6"/>
  <c r="S6"/>
  <c r="U6"/>
  <c r="AO64" i="3" l="1"/>
  <c r="J67"/>
  <c r="F77" i="4"/>
  <c r="E78" i="6"/>
  <c r="F17" i="8"/>
  <c r="F27" s="1"/>
  <c r="K61"/>
  <c r="E126" i="6"/>
  <c r="D77" i="4"/>
  <c r="D127" s="1"/>
  <c r="D17" i="8"/>
  <c r="D27" s="1"/>
  <c r="D46"/>
  <c r="D62" s="1"/>
  <c r="D54" i="4"/>
  <c r="D126" s="1"/>
  <c r="I27" i="8"/>
  <c r="F60"/>
  <c r="F62"/>
  <c r="F99" i="4"/>
  <c r="F61" i="8"/>
  <c r="K62"/>
  <c r="K27"/>
  <c r="F121" i="4"/>
  <c r="F122" s="1"/>
  <c r="D122"/>
  <c r="U22" i="2"/>
  <c r="F63" i="8" l="1"/>
  <c r="I61"/>
  <c r="D60"/>
  <c r="I28"/>
  <c r="F28"/>
  <c r="K28"/>
  <c r="I62"/>
  <c r="D61"/>
  <c r="D78" i="4"/>
  <c r="I29" i="8"/>
  <c r="D63"/>
  <c r="D28"/>
  <c r="F127" i="4"/>
  <c r="D29" i="8"/>
  <c r="I63"/>
  <c r="K29"/>
  <c r="F29"/>
  <c r="K63"/>
  <c r="Z37" i="3" l="1"/>
  <c r="AC37"/>
  <c r="AC31"/>
  <c r="K31" i="2"/>
  <c r="M31"/>
  <c r="N31"/>
  <c r="N42" s="1"/>
  <c r="K42"/>
  <c r="M42"/>
  <c r="R5" i="3"/>
  <c r="S5"/>
  <c r="T5"/>
  <c r="U5"/>
  <c r="V5"/>
  <c r="S6"/>
  <c r="R7"/>
  <c r="S7"/>
  <c r="U7"/>
  <c r="V7"/>
  <c r="R8"/>
  <c r="S8"/>
  <c r="U8"/>
  <c r="V8"/>
  <c r="R9"/>
  <c r="S9"/>
  <c r="U9"/>
  <c r="V9"/>
  <c r="R10"/>
  <c r="S10"/>
  <c r="U10"/>
  <c r="V10"/>
  <c r="R11"/>
  <c r="S11"/>
  <c r="U11"/>
  <c r="V11"/>
  <c r="S12"/>
  <c r="U12"/>
  <c r="V12"/>
  <c r="R13"/>
  <c r="S13"/>
  <c r="U13"/>
  <c r="V13"/>
  <c r="R14"/>
  <c r="S14"/>
  <c r="U14"/>
  <c r="V14"/>
  <c r="R15"/>
  <c r="S15"/>
  <c r="U15"/>
  <c r="V15"/>
  <c r="S16"/>
  <c r="U16"/>
  <c r="V16"/>
  <c r="R17"/>
  <c r="S17"/>
  <c r="U17"/>
  <c r="V17"/>
  <c r="R18"/>
  <c r="S18"/>
  <c r="U18"/>
  <c r="V18"/>
  <c r="R19"/>
  <c r="S19"/>
  <c r="U19"/>
  <c r="V19"/>
  <c r="R20"/>
  <c r="S20"/>
  <c r="U20"/>
  <c r="V20"/>
  <c r="R21"/>
  <c r="S21"/>
  <c r="U21"/>
  <c r="V21"/>
  <c r="S22"/>
  <c r="S23"/>
  <c r="U23"/>
  <c r="V23"/>
  <c r="R24"/>
  <c r="S24"/>
  <c r="U24"/>
  <c r="V24"/>
  <c r="R25"/>
  <c r="S25"/>
  <c r="U25"/>
  <c r="V25"/>
  <c r="R26"/>
  <c r="S26"/>
  <c r="U26"/>
  <c r="V26"/>
  <c r="S27"/>
  <c r="R28"/>
  <c r="S28"/>
  <c r="T28"/>
  <c r="U28"/>
  <c r="V28"/>
  <c r="W28"/>
  <c r="R29"/>
  <c r="S29"/>
  <c r="T29"/>
  <c r="U29"/>
  <c r="V29"/>
  <c r="W29"/>
  <c r="R30"/>
  <c r="S30"/>
  <c r="T30"/>
  <c r="U30"/>
  <c r="V30"/>
  <c r="W30"/>
  <c r="S31"/>
  <c r="U31"/>
  <c r="V31"/>
  <c r="R32"/>
  <c r="S32"/>
  <c r="U32"/>
  <c r="V32"/>
  <c r="R33"/>
  <c r="S33"/>
  <c r="U33"/>
  <c r="V33"/>
  <c r="R34"/>
  <c r="S34"/>
  <c r="U34"/>
  <c r="V34"/>
  <c r="R35"/>
  <c r="S35"/>
  <c r="U35"/>
  <c r="V35"/>
  <c r="R36"/>
  <c r="S36"/>
  <c r="U36"/>
  <c r="V36"/>
  <c r="S37"/>
  <c r="U37"/>
  <c r="V37"/>
  <c r="R38"/>
  <c r="S38"/>
  <c r="U38"/>
  <c r="V38"/>
  <c r="R39"/>
  <c r="S39"/>
  <c r="U39"/>
  <c r="V39"/>
  <c r="R40"/>
  <c r="S40"/>
  <c r="U40"/>
  <c r="V40"/>
  <c r="R41"/>
  <c r="S41"/>
  <c r="U41"/>
  <c r="V41"/>
  <c r="S42"/>
  <c r="U42"/>
  <c r="V42"/>
  <c r="S43"/>
  <c r="T43"/>
  <c r="U43"/>
  <c r="V43"/>
  <c r="R44"/>
  <c r="S44"/>
  <c r="T44"/>
  <c r="U44"/>
  <c r="V44"/>
  <c r="R45"/>
  <c r="S45"/>
  <c r="T45"/>
  <c r="U45"/>
  <c r="V45"/>
  <c r="R46"/>
  <c r="S46"/>
  <c r="T46"/>
  <c r="U46"/>
  <c r="V46"/>
  <c r="S47"/>
  <c r="T47"/>
  <c r="U47"/>
  <c r="V47"/>
  <c r="R48"/>
  <c r="S48"/>
  <c r="T48"/>
  <c r="U48"/>
  <c r="V48"/>
  <c r="R49"/>
  <c r="S49"/>
  <c r="T49"/>
  <c r="U49"/>
  <c r="V49"/>
  <c r="R50"/>
  <c r="S50"/>
  <c r="T50"/>
  <c r="U50"/>
  <c r="V50"/>
  <c r="R51"/>
  <c r="S51"/>
  <c r="T51"/>
  <c r="U51"/>
  <c r="V51"/>
  <c r="S52"/>
  <c r="R53"/>
  <c r="S53"/>
  <c r="U53"/>
  <c r="V53"/>
  <c r="R54"/>
  <c r="S54"/>
  <c r="U54"/>
  <c r="V54"/>
  <c r="R55"/>
  <c r="S55"/>
  <c r="U55"/>
  <c r="V55"/>
  <c r="R56"/>
  <c r="S56"/>
  <c r="U56"/>
  <c r="V56"/>
  <c r="R57"/>
  <c r="S57"/>
  <c r="U57"/>
  <c r="V57"/>
  <c r="S58"/>
  <c r="T58"/>
  <c r="U58"/>
  <c r="V58"/>
  <c r="R59"/>
  <c r="S59"/>
  <c r="T59"/>
  <c r="U59"/>
  <c r="V59"/>
  <c r="R60"/>
  <c r="S60"/>
  <c r="T60"/>
  <c r="U60"/>
  <c r="V60"/>
  <c r="R61"/>
  <c r="S61"/>
  <c r="T61"/>
  <c r="U61"/>
  <c r="V61"/>
  <c r="R62"/>
  <c r="S62"/>
  <c r="T62"/>
  <c r="U62"/>
  <c r="V62"/>
  <c r="S63"/>
  <c r="S64"/>
  <c r="V52"/>
  <c r="I57"/>
  <c r="I56"/>
  <c r="I55"/>
  <c r="I52" s="1"/>
  <c r="I63" s="1"/>
  <c r="I54"/>
  <c r="I53"/>
  <c r="AN53" s="1"/>
  <c r="K23"/>
  <c r="L23"/>
  <c r="M23"/>
  <c r="N23"/>
  <c r="O23"/>
  <c r="AB6"/>
  <c r="AC6"/>
  <c r="AE6"/>
  <c r="K6"/>
  <c r="L6"/>
  <c r="M6"/>
  <c r="N6"/>
  <c r="O6"/>
  <c r="T54" l="1"/>
  <c r="AN54"/>
  <c r="T56"/>
  <c r="AN56"/>
  <c r="T57"/>
  <c r="AN57"/>
  <c r="T53"/>
  <c r="V6"/>
  <c r="U6"/>
  <c r="U63"/>
  <c r="U52"/>
  <c r="AH6"/>
  <c r="V42" i="2"/>
  <c r="U31"/>
  <c r="U37"/>
  <c r="S37"/>
  <c r="Z26" i="3"/>
  <c r="S31" i="2"/>
  <c r="V31"/>
  <c r="V37"/>
  <c r="S42"/>
  <c r="U64" i="3"/>
  <c r="K37"/>
  <c r="L37"/>
  <c r="M37"/>
  <c r="N37"/>
  <c r="O37"/>
  <c r="AE31"/>
  <c r="K31"/>
  <c r="L31"/>
  <c r="M31"/>
  <c r="N31"/>
  <c r="O31"/>
  <c r="I24"/>
  <c r="E24"/>
  <c r="G12"/>
  <c r="K12"/>
  <c r="L12"/>
  <c r="M12"/>
  <c r="N12"/>
  <c r="O12"/>
  <c r="E55"/>
  <c r="AN55" s="1"/>
  <c r="I41"/>
  <c r="I40"/>
  <c r="I39"/>
  <c r="I38"/>
  <c r="I36"/>
  <c r="I35"/>
  <c r="I34"/>
  <c r="I33"/>
  <c r="I32"/>
  <c r="I26"/>
  <c r="AN26" s="1"/>
  <c r="I25"/>
  <c r="AN25" s="1"/>
  <c r="I21"/>
  <c r="I20"/>
  <c r="I19"/>
  <c r="I18"/>
  <c r="I16"/>
  <c r="I15"/>
  <c r="I14"/>
  <c r="I11"/>
  <c r="I10"/>
  <c r="I9"/>
  <c r="I8"/>
  <c r="E41"/>
  <c r="AN41" s="1"/>
  <c r="E40"/>
  <c r="AN40" s="1"/>
  <c r="E39"/>
  <c r="AN39" s="1"/>
  <c r="E38"/>
  <c r="E36"/>
  <c r="E35"/>
  <c r="E34"/>
  <c r="E33"/>
  <c r="E32"/>
  <c r="E21"/>
  <c r="AN21" s="1"/>
  <c r="E20"/>
  <c r="AN20" s="1"/>
  <c r="E19"/>
  <c r="AN19" s="1"/>
  <c r="E18"/>
  <c r="AN18" s="1"/>
  <c r="E16"/>
  <c r="AN16" s="1"/>
  <c r="E15"/>
  <c r="AN15" s="1"/>
  <c r="E14"/>
  <c r="AN14" s="1"/>
  <c r="E11"/>
  <c r="AN11" s="1"/>
  <c r="E10"/>
  <c r="AN10" s="1"/>
  <c r="E9"/>
  <c r="E6" s="1"/>
  <c r="E8"/>
  <c r="AN8" s="1"/>
  <c r="G16" i="2"/>
  <c r="K16"/>
  <c r="M16"/>
  <c r="N16"/>
  <c r="G12"/>
  <c r="K12"/>
  <c r="K22" s="1"/>
  <c r="K26" s="1"/>
  <c r="K23" s="1"/>
  <c r="K27" s="1"/>
  <c r="M12"/>
  <c r="M22" s="1"/>
  <c r="M26" s="1"/>
  <c r="M23" s="1"/>
  <c r="M27" s="1"/>
  <c r="N12"/>
  <c r="N22" s="1"/>
  <c r="N26" s="1"/>
  <c r="N23" s="1"/>
  <c r="N27" s="1"/>
  <c r="I41"/>
  <c r="I40"/>
  <c r="I39"/>
  <c r="I38"/>
  <c r="I36"/>
  <c r="I35"/>
  <c r="I34"/>
  <c r="I33"/>
  <c r="I32"/>
  <c r="I25"/>
  <c r="I24"/>
  <c r="I21"/>
  <c r="I20"/>
  <c r="I19"/>
  <c r="I18"/>
  <c r="I17"/>
  <c r="I15"/>
  <c r="I14"/>
  <c r="I13"/>
  <c r="I12" s="1"/>
  <c r="I11"/>
  <c r="I10"/>
  <c r="I9"/>
  <c r="I8"/>
  <c r="I7"/>
  <c r="E41"/>
  <c r="T41" s="1"/>
  <c r="E40"/>
  <c r="T40" s="1"/>
  <c r="E39"/>
  <c r="T39" s="1"/>
  <c r="E38"/>
  <c r="E36"/>
  <c r="T36" s="1"/>
  <c r="E35"/>
  <c r="T35" s="1"/>
  <c r="E34"/>
  <c r="T34" s="1"/>
  <c r="E33"/>
  <c r="T33" s="1"/>
  <c r="E32"/>
  <c r="E25"/>
  <c r="E24"/>
  <c r="T24" s="1"/>
  <c r="E21"/>
  <c r="T21" s="1"/>
  <c r="E20"/>
  <c r="T20" s="1"/>
  <c r="E19"/>
  <c r="T19" s="1"/>
  <c r="E18"/>
  <c r="T18" s="1"/>
  <c r="E17"/>
  <c r="E15"/>
  <c r="T15" s="1"/>
  <c r="E14"/>
  <c r="T14" s="1"/>
  <c r="E13"/>
  <c r="E11"/>
  <c r="T11" s="1"/>
  <c r="E10"/>
  <c r="T10" s="1"/>
  <c r="E9"/>
  <c r="E8"/>
  <c r="T8" s="1"/>
  <c r="E7"/>
  <c r="T7" s="1"/>
  <c r="G22" l="1"/>
  <c r="G26" s="1"/>
  <c r="G23" s="1"/>
  <c r="G27" s="1"/>
  <c r="J85" i="5"/>
  <c r="AN32" i="3"/>
  <c r="E31"/>
  <c r="J87" i="5"/>
  <c r="AN34" i="3"/>
  <c r="J89" i="5"/>
  <c r="AN36" i="3"/>
  <c r="I31"/>
  <c r="Q87" i="6"/>
  <c r="AN24" i="3"/>
  <c r="E23"/>
  <c r="Q85" i="6"/>
  <c r="Q89"/>
  <c r="J86" i="5"/>
  <c r="AN33" i="3"/>
  <c r="J88" i="5"/>
  <c r="AN35" i="3"/>
  <c r="E6" i="2"/>
  <c r="E37"/>
  <c r="I6"/>
  <c r="I37"/>
  <c r="E37" i="3"/>
  <c r="E42" s="1"/>
  <c r="Q86" i="6"/>
  <c r="Q88"/>
  <c r="I23" i="3"/>
  <c r="I6"/>
  <c r="AN9"/>
  <c r="I37"/>
  <c r="AN37" s="1"/>
  <c r="AN38"/>
  <c r="I42"/>
  <c r="E52"/>
  <c r="T32" i="2"/>
  <c r="T49" s="1"/>
  <c r="E31"/>
  <c r="E42" s="1"/>
  <c r="I31"/>
  <c r="I42" s="1"/>
  <c r="AE26" i="3"/>
  <c r="AE12"/>
  <c r="AG33"/>
  <c r="AG35"/>
  <c r="AG40"/>
  <c r="AG32"/>
  <c r="AG34"/>
  <c r="AG36"/>
  <c r="AG39"/>
  <c r="AG41"/>
  <c r="AG7"/>
  <c r="AG10"/>
  <c r="AG19"/>
  <c r="AG21"/>
  <c r="AG24"/>
  <c r="AG11"/>
  <c r="AG15"/>
  <c r="AG18"/>
  <c r="AG20"/>
  <c r="T25" i="2"/>
  <c r="AA25" i="3"/>
  <c r="AA9"/>
  <c r="AE37"/>
  <c r="N42"/>
  <c r="L42"/>
  <c r="AA38"/>
  <c r="O42"/>
  <c r="M42"/>
  <c r="K42"/>
  <c r="AG37"/>
  <c r="AG38"/>
  <c r="AA33"/>
  <c r="T33"/>
  <c r="AA35"/>
  <c r="T35"/>
  <c r="T38"/>
  <c r="AA40"/>
  <c r="T40"/>
  <c r="AA32"/>
  <c r="T32"/>
  <c r="AA34"/>
  <c r="T34"/>
  <c r="AA36"/>
  <c r="T36"/>
  <c r="AA39"/>
  <c r="T39"/>
  <c r="AA41"/>
  <c r="T41"/>
  <c r="AG8"/>
  <c r="I13"/>
  <c r="AG14"/>
  <c r="T26"/>
  <c r="AG25"/>
  <c r="T25"/>
  <c r="AA11"/>
  <c r="T11"/>
  <c r="AA15"/>
  <c r="T15"/>
  <c r="AA18"/>
  <c r="T18"/>
  <c r="AA20"/>
  <c r="T20"/>
  <c r="AA24"/>
  <c r="T24"/>
  <c r="AA8"/>
  <c r="T8"/>
  <c r="AA10"/>
  <c r="T10"/>
  <c r="E13"/>
  <c r="AN13" s="1"/>
  <c r="AA14"/>
  <c r="T14"/>
  <c r="T16"/>
  <c r="AA19"/>
  <c r="T19"/>
  <c r="AA21"/>
  <c r="T21"/>
  <c r="T52"/>
  <c r="T55"/>
  <c r="AB27"/>
  <c r="AB22"/>
  <c r="AG9"/>
  <c r="T9"/>
  <c r="AH22"/>
  <c r="U22"/>
  <c r="AG6"/>
  <c r="E12" i="2"/>
  <c r="T12" s="1"/>
  <c r="T13"/>
  <c r="Z23" i="3"/>
  <c r="S26" i="2"/>
  <c r="E16"/>
  <c r="AA16" i="3" s="1"/>
  <c r="T17" i="2"/>
  <c r="T38"/>
  <c r="U26"/>
  <c r="V12"/>
  <c r="I16"/>
  <c r="V16"/>
  <c r="T9"/>
  <c r="U42"/>
  <c r="AG31" i="3"/>
  <c r="I17"/>
  <c r="AG17" s="1"/>
  <c r="E17"/>
  <c r="AN17" s="1"/>
  <c r="E119" i="4"/>
  <c r="E118"/>
  <c r="E117"/>
  <c r="E116"/>
  <c r="E114"/>
  <c r="E113"/>
  <c r="E111"/>
  <c r="E110"/>
  <c r="E108"/>
  <c r="E107"/>
  <c r="E106"/>
  <c r="E105"/>
  <c r="E103"/>
  <c r="E102"/>
  <c r="E101"/>
  <c r="E98"/>
  <c r="E97"/>
  <c r="E95"/>
  <c r="J39" i="8" s="1"/>
  <c r="E94" i="4"/>
  <c r="E93"/>
  <c r="E92"/>
  <c r="E91"/>
  <c r="E89"/>
  <c r="J9" i="8" s="1"/>
  <c r="E88" i="4"/>
  <c r="J8" i="8" s="1"/>
  <c r="E87" i="4"/>
  <c r="J7" i="8" s="1"/>
  <c r="E86" i="4"/>
  <c r="J6" i="8" s="1"/>
  <c r="E85" i="4"/>
  <c r="E75"/>
  <c r="E74"/>
  <c r="E73"/>
  <c r="E72"/>
  <c r="E70"/>
  <c r="E69"/>
  <c r="E68"/>
  <c r="E66"/>
  <c r="E65"/>
  <c r="E63"/>
  <c r="E62"/>
  <c r="E61"/>
  <c r="E60"/>
  <c r="E58"/>
  <c r="E57"/>
  <c r="E56"/>
  <c r="E53"/>
  <c r="E52"/>
  <c r="E51"/>
  <c r="E50"/>
  <c r="E48"/>
  <c r="E47"/>
  <c r="E46"/>
  <c r="E45"/>
  <c r="E44" i="5"/>
  <c r="E43" i="4"/>
  <c r="E42"/>
  <c r="E41"/>
  <c r="E40"/>
  <c r="E39"/>
  <c r="E38" i="5"/>
  <c r="E37" i="4"/>
  <c r="E36"/>
  <c r="E35"/>
  <c r="E34"/>
  <c r="E33"/>
  <c r="E32"/>
  <c r="E31"/>
  <c r="E30"/>
  <c r="E29"/>
  <c r="E28"/>
  <c r="E21" i="5"/>
  <c r="E19" i="4"/>
  <c r="E18"/>
  <c r="E17"/>
  <c r="E16"/>
  <c r="E15"/>
  <c r="E14"/>
  <c r="E12"/>
  <c r="E11"/>
  <c r="E10"/>
  <c r="E9"/>
  <c r="E8"/>
  <c r="E7"/>
  <c r="W62" i="3"/>
  <c r="W61"/>
  <c r="W60"/>
  <c r="W59"/>
  <c r="W57"/>
  <c r="W56"/>
  <c r="W55"/>
  <c r="W54"/>
  <c r="W53"/>
  <c r="W51"/>
  <c r="W50"/>
  <c r="W49"/>
  <c r="W48"/>
  <c r="W46"/>
  <c r="W45"/>
  <c r="W44"/>
  <c r="W34"/>
  <c r="W33"/>
  <c r="W32"/>
  <c r="W26"/>
  <c r="AD34"/>
  <c r="AD33"/>
  <c r="AD32"/>
  <c r="I22" i="2" l="1"/>
  <c r="I26" s="1"/>
  <c r="E22"/>
  <c r="AN23" i="3"/>
  <c r="AN31"/>
  <c r="E54" i="5"/>
  <c r="E78" s="1"/>
  <c r="E44" i="4"/>
  <c r="E9" i="8" s="1"/>
  <c r="E49" i="4"/>
  <c r="E71"/>
  <c r="E38"/>
  <c r="E37" i="8" s="1"/>
  <c r="AN6" i="3"/>
  <c r="I64"/>
  <c r="AN42"/>
  <c r="E63"/>
  <c r="AN52"/>
  <c r="T63"/>
  <c r="I23" i="2"/>
  <c r="I27" s="1"/>
  <c r="E27" i="4"/>
  <c r="E8" i="8" s="1"/>
  <c r="E59" i="4"/>
  <c r="E67"/>
  <c r="E104"/>
  <c r="E115"/>
  <c r="E6"/>
  <c r="E6" i="8" s="1"/>
  <c r="E13" i="4"/>
  <c r="E35" i="8" s="1"/>
  <c r="E46" s="1"/>
  <c r="E60" s="1"/>
  <c r="E55" i="4"/>
  <c r="E96"/>
  <c r="J10" i="8" s="1"/>
  <c r="E100" i="4"/>
  <c r="AE23" i="3"/>
  <c r="AG26"/>
  <c r="AG16"/>
  <c r="T37"/>
  <c r="AD35"/>
  <c r="W35"/>
  <c r="W38"/>
  <c r="AD38"/>
  <c r="W40"/>
  <c r="AA31"/>
  <c r="T31"/>
  <c r="AD36"/>
  <c r="W36"/>
  <c r="W39"/>
  <c r="W41"/>
  <c r="I12"/>
  <c r="I22" s="1"/>
  <c r="AG13"/>
  <c r="T23"/>
  <c r="W7"/>
  <c r="W11"/>
  <c r="W14"/>
  <c r="W17"/>
  <c r="W19"/>
  <c r="W21"/>
  <c r="W25"/>
  <c r="W8"/>
  <c r="W10"/>
  <c r="W13"/>
  <c r="W15"/>
  <c r="W18"/>
  <c r="W20"/>
  <c r="W24"/>
  <c r="AA17"/>
  <c r="T17"/>
  <c r="E12"/>
  <c r="AA13"/>
  <c r="T13"/>
  <c r="E90" i="4"/>
  <c r="J35" i="8"/>
  <c r="J46" s="1"/>
  <c r="J60" s="1"/>
  <c r="E62" s="1"/>
  <c r="T37" i="2"/>
  <c r="AA37" i="3"/>
  <c r="W52"/>
  <c r="AD5"/>
  <c r="W5"/>
  <c r="AA7"/>
  <c r="T7"/>
  <c r="W9"/>
  <c r="AH27"/>
  <c r="U27"/>
  <c r="E84" i="4"/>
  <c r="J5" i="8"/>
  <c r="J17" s="1"/>
  <c r="E109" i="4"/>
  <c r="E64"/>
  <c r="E77" s="1"/>
  <c r="T31" i="2"/>
  <c r="AC26" i="3"/>
  <c r="V22" i="2"/>
  <c r="U27"/>
  <c r="U23"/>
  <c r="S23"/>
  <c r="T16"/>
  <c r="T6"/>
  <c r="W23" i="3"/>
  <c r="W37"/>
  <c r="W31"/>
  <c r="F124" i="5"/>
  <c r="AN12" i="3" l="1"/>
  <c r="E22"/>
  <c r="E27" s="1"/>
  <c r="E126" i="5"/>
  <c r="E17" i="8"/>
  <c r="E27" s="1"/>
  <c r="I27" i="3"/>
  <c r="AN27" s="1"/>
  <c r="AN22"/>
  <c r="E64"/>
  <c r="AN63"/>
  <c r="AG23"/>
  <c r="T42" i="2"/>
  <c r="E26"/>
  <c r="E63" i="8"/>
  <c r="E121" i="4"/>
  <c r="E127" s="1"/>
  <c r="E99"/>
  <c r="T42" i="3"/>
  <c r="AD31"/>
  <c r="AG12"/>
  <c r="AA12"/>
  <c r="T12"/>
  <c r="W12"/>
  <c r="J62" i="8"/>
  <c r="J61"/>
  <c r="E61"/>
  <c r="S27" i="2"/>
  <c r="Z27" i="3"/>
  <c r="W6"/>
  <c r="AA6"/>
  <c r="T6"/>
  <c r="J27" i="8"/>
  <c r="J28"/>
  <c r="V26" i="2"/>
  <c r="AC23" i="3"/>
  <c r="E23" i="2"/>
  <c r="E27" s="1"/>
  <c r="T22"/>
  <c r="AA23" i="3"/>
  <c r="W42"/>
  <c r="C5" i="8"/>
  <c r="C31" i="2"/>
  <c r="R31" s="1"/>
  <c r="O41"/>
  <c r="O40"/>
  <c r="O39"/>
  <c r="O38"/>
  <c r="O37" s="1"/>
  <c r="O36"/>
  <c r="O35"/>
  <c r="O34"/>
  <c r="O33"/>
  <c r="O32"/>
  <c r="O25"/>
  <c r="O24"/>
  <c r="O21"/>
  <c r="O20"/>
  <c r="O19"/>
  <c r="O18"/>
  <c r="O17"/>
  <c r="O16" s="1"/>
  <c r="O15"/>
  <c r="O14"/>
  <c r="O13"/>
  <c r="O11"/>
  <c r="O10"/>
  <c r="O9"/>
  <c r="O8"/>
  <c r="O7"/>
  <c r="O6" s="1"/>
  <c r="O5"/>
  <c r="AJ41" i="3"/>
  <c r="AJ40"/>
  <c r="AJ39"/>
  <c r="AJ38"/>
  <c r="AJ36"/>
  <c r="AJ35"/>
  <c r="AJ34"/>
  <c r="AJ33"/>
  <c r="AJ32"/>
  <c r="AJ25"/>
  <c r="AJ24"/>
  <c r="AJ21"/>
  <c r="AJ20"/>
  <c r="AJ19"/>
  <c r="AJ18"/>
  <c r="AJ17"/>
  <c r="AJ15"/>
  <c r="AJ14"/>
  <c r="AJ11"/>
  <c r="AJ10"/>
  <c r="AJ9"/>
  <c r="AJ8"/>
  <c r="AJ7"/>
  <c r="AJ5"/>
  <c r="AD41"/>
  <c r="AD40"/>
  <c r="AD39"/>
  <c r="AD25"/>
  <c r="AD24"/>
  <c r="AD21"/>
  <c r="AD20"/>
  <c r="AD19"/>
  <c r="AD18"/>
  <c r="AD15"/>
  <c r="AD14"/>
  <c r="AD11"/>
  <c r="AD10"/>
  <c r="AD9"/>
  <c r="AD8"/>
  <c r="AD7"/>
  <c r="L41" i="2"/>
  <c r="L40"/>
  <c r="L39"/>
  <c r="L38"/>
  <c r="L36"/>
  <c r="L35"/>
  <c r="L34"/>
  <c r="L33"/>
  <c r="L32"/>
  <c r="L25"/>
  <c r="L21"/>
  <c r="L20"/>
  <c r="L19"/>
  <c r="L18"/>
  <c r="L17"/>
  <c r="L15"/>
  <c r="L14"/>
  <c r="L13"/>
  <c r="L11"/>
  <c r="L10"/>
  <c r="L9"/>
  <c r="L8"/>
  <c r="L7"/>
  <c r="L6" s="1"/>
  <c r="L5"/>
  <c r="O58" i="3"/>
  <c r="N58"/>
  <c r="M58"/>
  <c r="L58"/>
  <c r="O47"/>
  <c r="N47"/>
  <c r="M47"/>
  <c r="L47"/>
  <c r="O43"/>
  <c r="N43"/>
  <c r="M43"/>
  <c r="L43"/>
  <c r="O16"/>
  <c r="O22" s="1"/>
  <c r="O27" s="1"/>
  <c r="N16"/>
  <c r="N22" s="1"/>
  <c r="N27" s="1"/>
  <c r="M16"/>
  <c r="M22" s="1"/>
  <c r="M27" s="1"/>
  <c r="L16"/>
  <c r="L22" s="1"/>
  <c r="L27" s="1"/>
  <c r="W47"/>
  <c r="W43"/>
  <c r="F115" i="7"/>
  <c r="E115"/>
  <c r="F109"/>
  <c r="E109"/>
  <c r="F104"/>
  <c r="E104"/>
  <c r="F100"/>
  <c r="F121" s="1"/>
  <c r="E100"/>
  <c r="E121" s="1"/>
  <c r="F96"/>
  <c r="E96"/>
  <c r="F90"/>
  <c r="E90"/>
  <c r="F84"/>
  <c r="F99" s="1"/>
  <c r="F122" s="1"/>
  <c r="E84"/>
  <c r="E99" s="1"/>
  <c r="E122" s="1"/>
  <c r="F71"/>
  <c r="E71"/>
  <c r="F67"/>
  <c r="E67"/>
  <c r="F64"/>
  <c r="E64"/>
  <c r="F59"/>
  <c r="E59"/>
  <c r="F55"/>
  <c r="F77" s="1"/>
  <c r="F127" s="1"/>
  <c r="E55"/>
  <c r="E77" s="1"/>
  <c r="E127" s="1"/>
  <c r="F49"/>
  <c r="E49"/>
  <c r="F44"/>
  <c r="E44"/>
  <c r="F38"/>
  <c r="E38"/>
  <c r="F27"/>
  <c r="E27"/>
  <c r="F21"/>
  <c r="E21"/>
  <c r="F13"/>
  <c r="E13"/>
  <c r="F6"/>
  <c r="E6"/>
  <c r="F127" i="6"/>
  <c r="N25" i="11"/>
  <c r="M25"/>
  <c r="L25"/>
  <c r="K25"/>
  <c r="J25"/>
  <c r="I25"/>
  <c r="H25"/>
  <c r="G25"/>
  <c r="F25"/>
  <c r="E25"/>
  <c r="D25"/>
  <c r="C25"/>
  <c r="O24"/>
  <c r="O23"/>
  <c r="O22"/>
  <c r="O21"/>
  <c r="O20"/>
  <c r="O19"/>
  <c r="O18"/>
  <c r="O17"/>
  <c r="O16"/>
  <c r="O12"/>
  <c r="O11"/>
  <c r="O10"/>
  <c r="O9"/>
  <c r="O8"/>
  <c r="O7"/>
  <c r="O6"/>
  <c r="O5"/>
  <c r="C109" i="6"/>
  <c r="C109" i="5"/>
  <c r="C119" i="4"/>
  <c r="C118"/>
  <c r="C117"/>
  <c r="C116"/>
  <c r="C114"/>
  <c r="C113"/>
  <c r="C111"/>
  <c r="C110"/>
  <c r="C108"/>
  <c r="C107"/>
  <c r="C106"/>
  <c r="C105"/>
  <c r="C103"/>
  <c r="C102"/>
  <c r="C101"/>
  <c r="C98"/>
  <c r="C97"/>
  <c r="C95"/>
  <c r="H39" i="8" s="1"/>
  <c r="C94" i="4"/>
  <c r="C93"/>
  <c r="C92"/>
  <c r="C91"/>
  <c r="H35" i="8" s="1"/>
  <c r="C89" i="4"/>
  <c r="H9" i="8" s="1"/>
  <c r="C88" i="4"/>
  <c r="H8" i="8" s="1"/>
  <c r="C87" i="4"/>
  <c r="H7" i="8" s="1"/>
  <c r="C86" i="4"/>
  <c r="H6" i="8" s="1"/>
  <c r="C85" i="4"/>
  <c r="H5" i="8" s="1"/>
  <c r="C75" i="4"/>
  <c r="C74"/>
  <c r="C73"/>
  <c r="C72"/>
  <c r="C70"/>
  <c r="C69"/>
  <c r="C68"/>
  <c r="C66"/>
  <c r="C65"/>
  <c r="C63"/>
  <c r="C62"/>
  <c r="C61"/>
  <c r="C60"/>
  <c r="C58"/>
  <c r="C57"/>
  <c r="C56"/>
  <c r="C53"/>
  <c r="C52"/>
  <c r="C51"/>
  <c r="C50"/>
  <c r="C48"/>
  <c r="C47"/>
  <c r="C46"/>
  <c r="C45"/>
  <c r="C43"/>
  <c r="C42"/>
  <c r="C41"/>
  <c r="C40"/>
  <c r="C39"/>
  <c r="C37"/>
  <c r="C36"/>
  <c r="C35"/>
  <c r="C34"/>
  <c r="C33"/>
  <c r="C32"/>
  <c r="C31"/>
  <c r="C30"/>
  <c r="C29"/>
  <c r="C28"/>
  <c r="C26"/>
  <c r="C25"/>
  <c r="C24"/>
  <c r="C23"/>
  <c r="C22"/>
  <c r="C19"/>
  <c r="C18"/>
  <c r="C17"/>
  <c r="C16"/>
  <c r="C15"/>
  <c r="C14"/>
  <c r="C12"/>
  <c r="C11"/>
  <c r="C10"/>
  <c r="C9"/>
  <c r="C8"/>
  <c r="C7"/>
  <c r="H59" i="8"/>
  <c r="C53"/>
  <c r="C47"/>
  <c r="H26"/>
  <c r="C23"/>
  <c r="C115" i="7"/>
  <c r="C109"/>
  <c r="C104"/>
  <c r="C100"/>
  <c r="C96"/>
  <c r="C90"/>
  <c r="C84"/>
  <c r="C71"/>
  <c r="C67"/>
  <c r="C64"/>
  <c r="C59"/>
  <c r="C55"/>
  <c r="C49"/>
  <c r="C44"/>
  <c r="C38"/>
  <c r="C27"/>
  <c r="C21"/>
  <c r="C20" s="1"/>
  <c r="C13"/>
  <c r="C6"/>
  <c r="C115" i="6"/>
  <c r="C104"/>
  <c r="C100"/>
  <c r="C96"/>
  <c r="C90"/>
  <c r="C84"/>
  <c r="C71"/>
  <c r="C67"/>
  <c r="C64"/>
  <c r="C59"/>
  <c r="C55"/>
  <c r="C49"/>
  <c r="C44"/>
  <c r="C38"/>
  <c r="C27"/>
  <c r="C21"/>
  <c r="C20" s="1"/>
  <c r="C13"/>
  <c r="C6"/>
  <c r="C115" i="5"/>
  <c r="C104"/>
  <c r="C100"/>
  <c r="C96"/>
  <c r="C90"/>
  <c r="C84"/>
  <c r="C71"/>
  <c r="C67"/>
  <c r="C64"/>
  <c r="C59"/>
  <c r="C55"/>
  <c r="C49"/>
  <c r="C44"/>
  <c r="C38"/>
  <c r="C27"/>
  <c r="C21"/>
  <c r="C20" s="1"/>
  <c r="C13"/>
  <c r="C6"/>
  <c r="C52" i="3"/>
  <c r="G43"/>
  <c r="K43"/>
  <c r="G47"/>
  <c r="K47"/>
  <c r="G58"/>
  <c r="G63" s="1"/>
  <c r="G64" s="1"/>
  <c r="K58"/>
  <c r="K63" s="1"/>
  <c r="K64" s="1"/>
  <c r="AD64" s="1"/>
  <c r="C58"/>
  <c r="C47"/>
  <c r="C43"/>
  <c r="C37"/>
  <c r="AL37" s="1"/>
  <c r="C31"/>
  <c r="AL31" s="1"/>
  <c r="K16"/>
  <c r="K22" s="1"/>
  <c r="K27" s="1"/>
  <c r="G16"/>
  <c r="G22" s="1"/>
  <c r="G27" s="1"/>
  <c r="C16"/>
  <c r="AL16" s="1"/>
  <c r="C12"/>
  <c r="AL12" s="1"/>
  <c r="C6"/>
  <c r="AL6" s="1"/>
  <c r="R47" l="1"/>
  <c r="AL47"/>
  <c r="R52"/>
  <c r="AL52"/>
  <c r="L37" i="2"/>
  <c r="R43" i="3"/>
  <c r="AL43"/>
  <c r="R58"/>
  <c r="AL58"/>
  <c r="E28" i="8"/>
  <c r="E122" i="4"/>
  <c r="AN64" i="3"/>
  <c r="T64"/>
  <c r="F20" i="7"/>
  <c r="F21" i="4"/>
  <c r="F20" s="1"/>
  <c r="F54" s="1"/>
  <c r="E20" i="7"/>
  <c r="E21" i="4"/>
  <c r="E20" s="1"/>
  <c r="E54" s="1"/>
  <c r="L12" i="2"/>
  <c r="AJ12" i="3"/>
  <c r="AJ13"/>
  <c r="W17" i="2"/>
  <c r="AD17" i="3"/>
  <c r="W13" i="2"/>
  <c r="AD13" i="3"/>
  <c r="R6"/>
  <c r="R16"/>
  <c r="R37"/>
  <c r="R12"/>
  <c r="AE16"/>
  <c r="Y31"/>
  <c r="R31"/>
  <c r="X64"/>
  <c r="AG22"/>
  <c r="AG27"/>
  <c r="T26" i="2"/>
  <c r="AA26" i="3"/>
  <c r="AC22"/>
  <c r="V22"/>
  <c r="AA22"/>
  <c r="T22"/>
  <c r="J29" i="8"/>
  <c r="E29"/>
  <c r="J63"/>
  <c r="W7" i="2"/>
  <c r="W11"/>
  <c r="W14"/>
  <c r="W19"/>
  <c r="W21"/>
  <c r="W25"/>
  <c r="W40"/>
  <c r="W5"/>
  <c r="AJ31" i="3"/>
  <c r="W32" i="2"/>
  <c r="W34"/>
  <c r="W36"/>
  <c r="W8"/>
  <c r="W10"/>
  <c r="W15"/>
  <c r="W18"/>
  <c r="W20"/>
  <c r="W24"/>
  <c r="W39"/>
  <c r="AD37" i="3"/>
  <c r="W41" i="2"/>
  <c r="W33"/>
  <c r="W35"/>
  <c r="AJ37" i="3"/>
  <c r="W38" i="2"/>
  <c r="V27"/>
  <c r="V23"/>
  <c r="L16"/>
  <c r="L31"/>
  <c r="L42" s="1"/>
  <c r="O12"/>
  <c r="O22" s="1"/>
  <c r="O31"/>
  <c r="O42" s="1"/>
  <c r="W9"/>
  <c r="AD6" i="3"/>
  <c r="T27" i="2"/>
  <c r="T23"/>
  <c r="L63" i="3"/>
  <c r="L64" s="1"/>
  <c r="N63"/>
  <c r="N64" s="1"/>
  <c r="AA64" s="1"/>
  <c r="M63"/>
  <c r="M64" s="1"/>
  <c r="Z64" s="1"/>
  <c r="O63"/>
  <c r="O64" s="1"/>
  <c r="C42"/>
  <c r="D14" i="11"/>
  <c r="D26" s="1"/>
  <c r="F14"/>
  <c r="F26" s="1"/>
  <c r="H14"/>
  <c r="H26" s="1"/>
  <c r="J14"/>
  <c r="L14"/>
  <c r="L26" s="1"/>
  <c r="N14"/>
  <c r="E14"/>
  <c r="E26" s="1"/>
  <c r="G14"/>
  <c r="I14"/>
  <c r="K14"/>
  <c r="M14"/>
  <c r="M26" s="1"/>
  <c r="E54" i="7"/>
  <c r="E78" s="1"/>
  <c r="F54"/>
  <c r="F78" s="1"/>
  <c r="C59" i="8"/>
  <c r="C21" i="4"/>
  <c r="C20" s="1"/>
  <c r="C63" i="3"/>
  <c r="E126" i="7"/>
  <c r="F126" i="6"/>
  <c r="I26" i="11"/>
  <c r="K26"/>
  <c r="G26"/>
  <c r="O25"/>
  <c r="J26"/>
  <c r="N26"/>
  <c r="C99" i="6"/>
  <c r="C6" i="4"/>
  <c r="C6" i="8" s="1"/>
  <c r="C59" i="4"/>
  <c r="C104"/>
  <c r="C38"/>
  <c r="C37" i="8" s="1"/>
  <c r="C49" i="4"/>
  <c r="C115"/>
  <c r="C90"/>
  <c r="C67"/>
  <c r="C96"/>
  <c r="H10" i="8" s="1"/>
  <c r="H17" s="1"/>
  <c r="H27" s="1"/>
  <c r="C84" i="4"/>
  <c r="C64"/>
  <c r="C109"/>
  <c r="C13"/>
  <c r="C35" i="8" s="1"/>
  <c r="C27" i="4"/>
  <c r="C8" i="8" s="1"/>
  <c r="C44" i="4"/>
  <c r="C9" i="8" s="1"/>
  <c r="C55" i="4"/>
  <c r="C71"/>
  <c r="C100"/>
  <c r="H46" i="8"/>
  <c r="H60" s="1"/>
  <c r="C18"/>
  <c r="C26" s="1"/>
  <c r="C121" i="7"/>
  <c r="C77"/>
  <c r="C99"/>
  <c r="C54"/>
  <c r="C54" i="6"/>
  <c r="C77"/>
  <c r="C121"/>
  <c r="C54" i="5"/>
  <c r="C121"/>
  <c r="C77"/>
  <c r="C127" s="1"/>
  <c r="C99"/>
  <c r="C22" i="3"/>
  <c r="AL22" s="1"/>
  <c r="R63" l="1"/>
  <c r="AL63"/>
  <c r="R42"/>
  <c r="AL42"/>
  <c r="E126" i="4"/>
  <c r="E78"/>
  <c r="F78"/>
  <c r="F126"/>
  <c r="AJ6" i="3"/>
  <c r="W16" i="2"/>
  <c r="W12"/>
  <c r="AD12" i="3"/>
  <c r="AD16"/>
  <c r="AE27"/>
  <c r="AE22"/>
  <c r="R22"/>
  <c r="Y64"/>
  <c r="W58"/>
  <c r="AJ16"/>
  <c r="W16"/>
  <c r="V64"/>
  <c r="V63"/>
  <c r="AC27"/>
  <c r="V27"/>
  <c r="AA27"/>
  <c r="T27"/>
  <c r="W64"/>
  <c r="W63"/>
  <c r="AJ22"/>
  <c r="W22"/>
  <c r="L22" i="2"/>
  <c r="L26" s="1"/>
  <c r="L23" s="1"/>
  <c r="L27" s="1"/>
  <c r="AJ26" i="3"/>
  <c r="W31" i="2"/>
  <c r="W37"/>
  <c r="O26"/>
  <c r="O23" s="1"/>
  <c r="O27" s="1"/>
  <c r="W6"/>
  <c r="AD22" i="3"/>
  <c r="C64"/>
  <c r="C23"/>
  <c r="AL23" s="1"/>
  <c r="F126" i="7"/>
  <c r="C122"/>
  <c r="C127"/>
  <c r="H63" i="8"/>
  <c r="C126" i="6"/>
  <c r="C122"/>
  <c r="C78" i="5"/>
  <c r="C46" i="8"/>
  <c r="C60" s="1"/>
  <c r="C77" i="4"/>
  <c r="C121"/>
  <c r="C99"/>
  <c r="C17" i="8"/>
  <c r="H28" s="1"/>
  <c r="C54" i="4"/>
  <c r="C126" i="7"/>
  <c r="C78"/>
  <c r="C78" i="6"/>
  <c r="C127"/>
  <c r="C126" i="5"/>
  <c r="C122"/>
  <c r="C62" i="8"/>
  <c r="R64" i="3" l="1"/>
  <c r="AE64" s="1"/>
  <c r="AL64"/>
  <c r="W42" i="2"/>
  <c r="R23" i="3"/>
  <c r="W27"/>
  <c r="AD26"/>
  <c r="W22" i="2"/>
  <c r="C27" i="3"/>
  <c r="AL27" s="1"/>
  <c r="C127" i="4"/>
  <c r="C78"/>
  <c r="H62" i="8"/>
  <c r="C61"/>
  <c r="C28"/>
  <c r="H61"/>
  <c r="C27"/>
  <c r="C63" s="1"/>
  <c r="H29"/>
  <c r="C29"/>
  <c r="C122" i="4"/>
  <c r="C126"/>
  <c r="AJ27" i="3" l="1"/>
  <c r="AJ23"/>
  <c r="R27"/>
  <c r="W26" i="2"/>
  <c r="AD23" i="3"/>
  <c r="C37" i="2"/>
  <c r="C6"/>
  <c r="C12"/>
  <c r="C16"/>
  <c r="R12" l="1"/>
  <c r="Y12" i="3"/>
  <c r="R37" i="2"/>
  <c r="Y37" i="3"/>
  <c r="R16" i="2"/>
  <c r="Y16" i="3"/>
  <c r="R6" i="2"/>
  <c r="Y6" i="3"/>
  <c r="W23" i="2"/>
  <c r="C22"/>
  <c r="C42"/>
  <c r="R42" s="1"/>
  <c r="R22" l="1"/>
  <c r="Y22" i="3"/>
  <c r="W27" i="2"/>
  <c r="AD27" i="3"/>
  <c r="C26" i="2"/>
  <c r="R26" l="1"/>
  <c r="Y26" i="3"/>
  <c r="C23" i="2"/>
  <c r="R23" l="1"/>
  <c r="Y23" i="3"/>
  <c r="C27" i="2"/>
  <c r="R27" l="1"/>
  <c r="Y27" i="3"/>
  <c r="O13" i="11"/>
  <c r="C14"/>
  <c r="C26" s="1"/>
  <c r="O14" l="1"/>
  <c r="O26" s="1"/>
</calcChain>
</file>

<file path=xl/comments1.xml><?xml version="1.0" encoding="utf-8"?>
<comments xmlns="http://schemas.openxmlformats.org/spreadsheetml/2006/main">
  <authors>
    <author>Palkó Roland</author>
  </authors>
  <commentList>
    <comment ref="G34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2392+1696</t>
        </r>
      </text>
    </comment>
    <comment ref="J34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2392+1696</t>
        </r>
      </text>
    </comment>
    <comment ref="C36" authorId="0">
      <text>
        <r>
          <rPr>
            <b/>
            <sz val="9"/>
            <color indexed="81"/>
            <rFont val="Tahoma"/>
            <family val="2"/>
            <charset val="238"/>
          </rPr>
          <t>Palkó Roland:</t>
        </r>
        <r>
          <rPr>
            <sz val="9"/>
            <color indexed="81"/>
            <rFont val="Tahoma"/>
            <family val="2"/>
            <charset val="238"/>
          </rPr>
          <t xml:space="preserve">
5293+5703</t>
        </r>
      </text>
    </comment>
  </commentList>
</comments>
</file>

<file path=xl/sharedStrings.xml><?xml version="1.0" encoding="utf-8"?>
<sst xmlns="http://schemas.openxmlformats.org/spreadsheetml/2006/main" count="1472" uniqueCount="363">
  <si>
    <t>Száma</t>
  </si>
  <si>
    <t>Előirányzat-csoport, kiemelt előirányzat megnevezése</t>
  </si>
  <si>
    <t>Előirányzat</t>
  </si>
  <si>
    <t>Bevételek</t>
  </si>
  <si>
    <t>1.</t>
  </si>
  <si>
    <t>1.1.</t>
  </si>
  <si>
    <t>1.2.</t>
  </si>
  <si>
    <t>1.3.</t>
  </si>
  <si>
    <t>1.4.</t>
  </si>
  <si>
    <t>1.5.</t>
  </si>
  <si>
    <t>2.</t>
  </si>
  <si>
    <t>Működési célú támogatások államháztartáson belülről (2.1.+…+2.3.)</t>
  </si>
  <si>
    <t>2.1.</t>
  </si>
  <si>
    <t>Elvonások és befizetések bevételei</t>
  </si>
  <si>
    <t>2.2.</t>
  </si>
  <si>
    <t>Visszatérítendő támogatások, kölcsönök visszatérülése ÁH-n belülről</t>
  </si>
  <si>
    <t>2.3.</t>
  </si>
  <si>
    <t>Egyéb működési célú támogatások bevételei államháztartáson belülről</t>
  </si>
  <si>
    <t>2.4.</t>
  </si>
  <si>
    <t xml:space="preserve"> - ebből EU támogatás</t>
  </si>
  <si>
    <t>3.</t>
  </si>
  <si>
    <t>Közhatalmi bevételek</t>
  </si>
  <si>
    <t>4.</t>
  </si>
  <si>
    <t>Felhalmozási célú támogatások államháztartáson belülről (4.1.+4.2.)</t>
  </si>
  <si>
    <t>4.1.</t>
  </si>
  <si>
    <t>4.2.</t>
  </si>
  <si>
    <t>Egyéb felhalmozási célú támogatások bevételei államháztartáson belülről</t>
  </si>
  <si>
    <t>4.3.</t>
  </si>
  <si>
    <t>- ebből EU-s támogatás</t>
  </si>
  <si>
    <t>5.</t>
  </si>
  <si>
    <t>Felhalmozási bevételek (5.1.+…+5.3.)</t>
  </si>
  <si>
    <t>5.1.</t>
  </si>
  <si>
    <t>Immateriális javak értékesítése</t>
  </si>
  <si>
    <t>5.2.</t>
  </si>
  <si>
    <t>Ingatlanok értékesítése</t>
  </si>
  <si>
    <t>5.3.</t>
  </si>
  <si>
    <t>Egyéb tárgyi eszközök értékesítése</t>
  </si>
  <si>
    <t>6.</t>
  </si>
  <si>
    <t>Működési célú átvett pénzeszközök</t>
  </si>
  <si>
    <t>7.</t>
  </si>
  <si>
    <t>Felhalmozási célú átvett pénzeszközök</t>
  </si>
  <si>
    <t>8.</t>
  </si>
  <si>
    <t>Költségvetési bevételek összesen (1.+…+7.)</t>
  </si>
  <si>
    <t>9.</t>
  </si>
  <si>
    <t>Finanszírozási bevételek (9.1.+…+9.3.)</t>
  </si>
  <si>
    <t>9.1.</t>
  </si>
  <si>
    <t>Költségvetési maradvány igénybevétele</t>
  </si>
  <si>
    <t>9.2.</t>
  </si>
  <si>
    <t>Vállalkozási maradvány igénybevétele</t>
  </si>
  <si>
    <t>9.3.</t>
  </si>
  <si>
    <t>Irányító szervi (önkormányzati) támogatás (intézményfinanszírozás)</t>
  </si>
  <si>
    <t>10.</t>
  </si>
  <si>
    <t>BEVÉTELEK ÖSSZESEN: (8.+9.)</t>
  </si>
  <si>
    <t>Kiadások</t>
  </si>
  <si>
    <t>Működési költségvetés kiadásai (1.1+…+1.5.)</t>
  </si>
  <si>
    <t>Személyi  juttatások</t>
  </si>
  <si>
    <t>Munkaadókat terhelő járulékok és szociális hozzájárulási adó</t>
  </si>
  <si>
    <t>Dologi  kiadások</t>
  </si>
  <si>
    <t>Ellátottak pénzbeli juttatásai</t>
  </si>
  <si>
    <t>Egyéb működési célú kiadások</t>
  </si>
  <si>
    <t>Felhalmozási költségvetés kiadásai (2.1.+…+2.3.)</t>
  </si>
  <si>
    <t>Beruházások</t>
  </si>
  <si>
    <t>Felújítások</t>
  </si>
  <si>
    <t>Egyéb fejlesztési célú kiadások</t>
  </si>
  <si>
    <t xml:space="preserve"> - ebből EU-s forrásból tám. megvalósuló programok, projektek kiadásai</t>
  </si>
  <si>
    <t>KIADÁSOK ÖSSZESEN: (1.+2.)</t>
  </si>
  <si>
    <t>Éves engedélyezett létszám előirányzat (fő)</t>
  </si>
  <si>
    <t>Közfoglalkoztatottak létszáma (fő)</t>
  </si>
  <si>
    <t xml:space="preserve">Működési bevételek 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</si>
  <si>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</si>
  <si>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</si>
  <si>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</si>
  <si>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</si>
  <si>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</si>
  <si>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>6.1.</t>
  </si>
  <si>
    <t xml:space="preserve">   Forgatási célú belföldi értékpapírok vásárlása</t>
  </si>
  <si>
    <t>6.2.</t>
  </si>
  <si>
    <t xml:space="preserve">   Forgatási célú belföldi értékpapírok beváltása</t>
  </si>
  <si>
    <t>6.3.</t>
  </si>
  <si>
    <t xml:space="preserve">   Befektetési célú belföldi értékpapírok vásárlása</t>
  </si>
  <si>
    <t>6.4.</t>
  </si>
  <si>
    <t xml:space="preserve">   Befektetési célú belföldi értékpapírok beváltása</t>
  </si>
  <si>
    <t>Belföldi finanszírozás kiadásai (7.1. + … + 7.4.)</t>
  </si>
  <si>
    <t>7.1.</t>
  </si>
  <si>
    <t>Államháztartáson belüli megelőlegezések folyósítása</t>
  </si>
  <si>
    <t>7.2.</t>
  </si>
  <si>
    <t>Államháztartáson belüli megelőlegezések visszafizetése</t>
  </si>
  <si>
    <t>7.3.</t>
  </si>
  <si>
    <t xml:space="preserve"> Pénzeszközök betétként elhelyezése </t>
  </si>
  <si>
    <t>7.4.</t>
  </si>
  <si>
    <t xml:space="preserve"> Pénzügyi lízing kiadásai</t>
  </si>
  <si>
    <t>Külföldi finanszírozás kiadásai (6.1. + … + 6.4.)</t>
  </si>
  <si>
    <t>8.1.</t>
  </si>
  <si>
    <t xml:space="preserve"> Forgatási célú külföldi értékpapírok vásárlása</t>
  </si>
  <si>
    <t>8.2.</t>
  </si>
  <si>
    <t xml:space="preserve"> Befektetési célú külföldi értékpapírok beváltása</t>
  </si>
  <si>
    <t>8.3.</t>
  </si>
  <si>
    <t xml:space="preserve"> Külföldi értékpapírok beváltása</t>
  </si>
  <si>
    <t>8.4.</t>
  </si>
  <si>
    <t xml:space="preserve"> Külföldi hitelek, kölcsönök törlesztése</t>
  </si>
  <si>
    <t>FINANSZÍROZÁSI KIADÁSOK ÖSSZESEN: (5.+…+8.)</t>
  </si>
  <si>
    <t>KÖLTSÉGVETÉSI KIADÁSOK ÖSSZESEN (1+2+3)</t>
  </si>
  <si>
    <t>7.5.</t>
  </si>
  <si>
    <t>Központi, irányítószervi támogatás folyósítása</t>
  </si>
  <si>
    <t>Belföldi finanszírozás kiadásai (7.1. + … + 7.5.)</t>
  </si>
  <si>
    <t>B E V É T E L E K</t>
  </si>
  <si>
    <t>1. sz. táblázat</t>
  </si>
  <si>
    <t>Sor-
szám</t>
  </si>
  <si>
    <t>Bevételi jogcím</t>
  </si>
  <si>
    <t>Működési célú támogatások államháztartáson belülről (2.1.+…+.2.5.)</t>
  </si>
  <si>
    <t xml:space="preserve">Működési célú garancia- és kezességvállalásból megtérülések </t>
  </si>
  <si>
    <t xml:space="preserve">Működési célú visszatérítendő támogatások, kölcsönök visszatérülése 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</si>
  <si>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</si>
  <si>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</si>
  <si>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</si>
  <si>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</si>
  <si>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</si>
  <si>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</si>
  <si>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</si>
  <si>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</si>
  <si>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</si>
  <si>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</si>
  <si>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</si>
  <si>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</si>
  <si>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</si>
  <si>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</si>
  <si>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</si>
  <si>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</si>
  <si>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</si>
  <si>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</si>
  <si>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</si>
  <si>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Helyi adók  (4.1.1.+4.1.2.)</t>
  </si>
  <si>
    <t>4.1.1.</t>
  </si>
  <si>
    <t>- Vagyoni típusú adók</t>
  </si>
  <si>
    <t>4.1.2.</t>
  </si>
  <si>
    <t>- Termékek és szolgáltatások adói</t>
  </si>
  <si>
    <t>Gépjárműadó</t>
  </si>
  <si>
    <t>Egyéb áruhasználati és szolgáltatási adók</t>
  </si>
  <si>
    <t>4.4.</t>
  </si>
  <si>
    <t>Egyéb közhatalmi bevételek</t>
  </si>
  <si>
    <t>Működési bevételek (5.1.+…+ 5.10.)</t>
  </si>
  <si>
    <t>Készletértékesítés ellenértéke</t>
  </si>
  <si>
    <t>Szolgáltatások ellenértéke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</si>
  <si>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</si>
  <si>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</si>
  <si>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</si>
  <si>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</si>
  <si>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</si>
  <si>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</si>
  <si>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</si>
  <si>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</si>
  <si>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</si>
  <si>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</si>
  <si>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</si>
  <si>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</si>
  <si>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</si>
  <si>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</si>
  <si>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</si>
  <si>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Felhalmozási bevételek (6.1.+…+6.5.)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</si>
  <si>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</si>
  <si>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</si>
  <si>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</si>
  <si>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</si>
  <si>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</si>
  <si>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Működési célú garancia- és kezességvállalásból megtérülések ÁH-n kívülről</t>
  </si>
  <si>
    <t>Működési célú visszatérítendő támogatások, kölcsönök visszatér. ÁH-n kívülről</t>
  </si>
  <si>
    <t>Egyéb működési célú átvett pénzeszköz</t>
  </si>
  <si>
    <t>7.3.-ból EU-s támogatás (közvetlen)</t>
  </si>
  <si>
    <t>Felhalmozási célú átvett pénzeszközök (8.1.+8.2.+8.3.)</t>
  </si>
  <si>
    <t>Felhalm. célú garancia- és kezességvállalásból megtérülések ÁH-n kívülről</t>
  </si>
  <si>
    <t>Felhalm. célú visszatérítendő támogatások, kölcsönök visszatér.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</si>
  <si>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</si>
  <si>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</si>
  <si>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</si>
  <si>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</si>
  <si>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</si>
  <si>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</si>
  <si>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</si>
  <si>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</si>
  <si>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</si>
  <si>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</si>
  <si>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</si>
  <si>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</si>
  <si>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</si>
  <si>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</si>
  <si>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</si>
  <si>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</si>
  <si>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</si>
  <si>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</si>
  <si>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</si>
  <si>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</si>
  <si>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</si>
  <si>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</si>
  <si>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</si>
  <si>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</si>
  <si>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</si>
  <si>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</si>
  <si>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</si>
  <si>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</si>
  <si>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</si>
  <si>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</si>
  <si>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</si>
  <si>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</si>
  <si>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</si>
  <si>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</si>
  <si>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</si>
  <si>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</si>
  <si>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</si>
  <si>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</si>
  <si>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</si>
  <si>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</si>
  <si>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</si>
  <si>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</si>
  <si>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</si>
  <si>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</si>
  <si>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</si>
  <si>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</si>
  <si>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</si>
  <si>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</si>
  <si>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</si>
  <si>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</si>
  <si>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</si>
  <si>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</si>
  <si>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2. sz. táblázat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</si>
  <si>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</si>
  <si>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</si>
  <si>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1.5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</si>
  <si>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</si>
  <si>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2.1.-ből EU-s forrásból megvalósuló beruházás</t>
  </si>
  <si>
    <t>2.3.-ból EU-s forrásból megvalósuló felújítás</t>
  </si>
  <si>
    <t>Egyéb felhalmozási kiadások</t>
  </si>
  <si>
    <t>Tartalékok (3.1.+3.2.)</t>
  </si>
  <si>
    <t>Általános tartalék</t>
  </si>
  <si>
    <t>Céltartalék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</si>
  <si>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</si>
  <si>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</si>
  <si>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</si>
  <si>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</si>
  <si>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Működési célú visszatérítendő támogatások kölcsönök visszatér. ÁH-n kívülről</t>
  </si>
  <si>
    <t>I. Működési célú bevételek és kiadások mérlege
(Önkormányzati szinten)</t>
  </si>
  <si>
    <t>Megnevezés</t>
  </si>
  <si>
    <t>Önkormányzatok működési támogatásai</t>
  </si>
  <si>
    <t>Személyi juttatások</t>
  </si>
  <si>
    <t>Működési célú támogatások államháztartáson belülről</t>
  </si>
  <si>
    <t xml:space="preserve">Dologi kiadások 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</si>
  <si>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</si>
  <si>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</si>
  <si>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</si>
  <si>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</si>
  <si>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</si>
  <si>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</si>
  <si>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</si>
  <si>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</si>
  <si>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</si>
  <si>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</si>
  <si>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</si>
  <si>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</si>
  <si>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</si>
  <si>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</si>
  <si>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</si>
  <si>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</si>
  <si>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</si>
  <si>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</si>
  <si>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</si>
  <si>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</si>
  <si>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</si>
  <si>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</si>
  <si>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</si>
  <si>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</si>
  <si>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</si>
  <si>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</si>
  <si>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</si>
  <si>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</si>
  <si>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</si>
  <si>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</si>
  <si>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</si>
  <si>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</si>
  <si>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</si>
  <si>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</si>
  <si>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</si>
  <si>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</si>
  <si>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</si>
  <si>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</si>
  <si>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</si>
  <si>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</si>
  <si>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</si>
  <si>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</si>
  <si>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</si>
  <si>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</si>
  <si>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</si>
  <si>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</si>
  <si>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</si>
  <si>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</si>
  <si>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</si>
  <si>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</si>
  <si>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</si>
  <si>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</si>
  <si>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</si>
  <si>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</si>
  <si>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</si>
  <si>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</si>
  <si>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</si>
  <si>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</si>
  <si>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</si>
  <si>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</si>
  <si>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</si>
  <si>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</si>
  <si>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</si>
  <si>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</si>
  <si>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</si>
  <si>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</si>
  <si>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</si>
  <si>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</si>
  <si>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</si>
  <si>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</si>
  <si>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</si>
  <si>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</si>
  <si>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</si>
  <si>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KIADÁSOK MINDÖSSZESEN</t>
  </si>
  <si>
    <t>BEVÉTEL MINDÖSSZESEN</t>
  </si>
  <si>
    <t>29.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</si>
  <si>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</si>
  <si>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</si>
  <si>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</si>
  <si>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</si>
  <si>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</si>
  <si>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</si>
  <si>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</si>
  <si>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</si>
  <si>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</si>
  <si>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</si>
  <si>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</si>
  <si>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</si>
  <si>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</si>
  <si>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</si>
  <si>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</si>
  <si>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</si>
  <si>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</si>
  <si>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Finanszírozási bevételek</t>
  </si>
  <si>
    <t>Bevételek összesen:</t>
  </si>
  <si>
    <t xml:space="preserve"> Egyéb működési célú kiadások</t>
  </si>
  <si>
    <t>Finanszírozási kiadások</t>
  </si>
  <si>
    <t>Kiadások összesen:</t>
  </si>
  <si>
    <t>Egyenleg</t>
  </si>
  <si>
    <t>Javasolt módosítás</t>
  </si>
  <si>
    <t>Módosított előirányzat</t>
  </si>
  <si>
    <t>Társulási Tanács által javasolt módosítás</t>
  </si>
  <si>
    <t>Kötelező feladat</t>
  </si>
  <si>
    <t>Önként vállalt feladat</t>
  </si>
  <si>
    <t>Állami feladat</t>
  </si>
  <si>
    <t>Kötelező</t>
  </si>
  <si>
    <t>Önként vállalt</t>
  </si>
  <si>
    <t>Államigazgatási</t>
  </si>
  <si>
    <t>Adóssághoz nem kapcsolódó származékos ügyletek kiadásai</t>
  </si>
  <si>
    <t>FINANSZÍROZÁSI KIADÁSOK ÖSSZESEN: (5.+…+9.)</t>
  </si>
  <si>
    <t>KIADÁSOK ÖSSZESEN: (4+10)</t>
  </si>
  <si>
    <t>Társulás működési támogatásai</t>
  </si>
  <si>
    <t>2016. évi előirányzat</t>
  </si>
  <si>
    <t>Előirányzat-felhasználási terv
2016. évre</t>
  </si>
  <si>
    <t>Forintban</t>
  </si>
  <si>
    <t>Módosított előirányzat 10.31</t>
  </si>
  <si>
    <t>4.-ből EU-s támogatás</t>
  </si>
  <si>
    <t>71/2016. (XII.16.) sz. határozattal mód.ei.</t>
  </si>
</sst>
</file>

<file path=xl/styles.xml><?xml version="1.0" encoding="utf-8"?>
<styleSheet xmlns="http://schemas.openxmlformats.org/spreadsheetml/2006/main">
  <numFmts count="3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</numFmts>
  <fonts count="36"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2"/>
      <name val="Times New Roman CE"/>
      <family val="1"/>
      <charset val="238"/>
    </font>
    <font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8"/>
      <name val="Times New Roman CE"/>
      <charset val="238"/>
    </font>
    <font>
      <i/>
      <sz val="11"/>
      <name val="Times New Roman CE"/>
      <family val="1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i/>
      <sz val="10"/>
      <name val="Times New Roman CE"/>
      <family val="1"/>
      <charset val="238"/>
    </font>
    <font>
      <b/>
      <sz val="9"/>
      <name val="Times New Roman"/>
      <family val="1"/>
      <charset val="238"/>
    </font>
    <font>
      <b/>
      <i/>
      <sz val="9"/>
      <name val="Times New Roman CE"/>
      <charset val="238"/>
    </font>
    <font>
      <sz val="10"/>
      <name val="Times New Roman CE"/>
      <family val="1"/>
      <charset val="238"/>
    </font>
    <font>
      <sz val="8"/>
      <name val="Times New Roman"/>
      <family val="1"/>
      <charset val="238"/>
    </font>
    <font>
      <b/>
      <sz val="12"/>
      <color indexed="10"/>
      <name val="Times New Roman CE"/>
      <charset val="238"/>
    </font>
    <font>
      <b/>
      <sz val="12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b/>
      <sz val="14"/>
      <color indexed="10"/>
      <name val="Times New Roman CE"/>
      <charset val="238"/>
    </font>
    <font>
      <b/>
      <i/>
      <sz val="9"/>
      <name val="Times New Roman CE"/>
      <family val="1"/>
      <charset val="238"/>
    </font>
    <font>
      <b/>
      <sz val="11"/>
      <name val="Times New Roman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name val="Times New Roman CE"/>
      <charset val="23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9">
    <xf numFmtId="0" fontId="0" fillId="0" borderId="0"/>
    <xf numFmtId="0" fontId="1" fillId="0" borderId="0"/>
    <xf numFmtId="0" fontId="12" fillId="0" borderId="0"/>
    <xf numFmtId="0" fontId="1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43" fontId="34" fillId="0" borderId="0" applyFont="0" applyFill="0" applyBorder="0" applyAlignment="0" applyProtection="0"/>
  </cellStyleXfs>
  <cellXfs count="269">
    <xf numFmtId="0" fontId="0" fillId="0" borderId="0" xfId="0"/>
    <xf numFmtId="164" fontId="2" fillId="0" borderId="0" xfId="1" applyNumberFormat="1" applyFont="1" applyFill="1" applyAlignment="1" applyProtection="1">
      <alignment horizontal="left" vertical="center" wrapText="1"/>
    </xf>
    <xf numFmtId="164" fontId="3" fillId="0" borderId="0" xfId="1" applyNumberFormat="1" applyFont="1" applyFill="1" applyAlignment="1" applyProtection="1">
      <alignment vertical="center" wrapText="1"/>
    </xf>
    <xf numFmtId="164" fontId="2" fillId="0" borderId="0" xfId="1" applyNumberFormat="1" applyFont="1" applyFill="1" applyAlignment="1" applyProtection="1">
      <alignment vertical="center" wrapText="1"/>
    </xf>
    <xf numFmtId="0" fontId="4" fillId="0" borderId="0" xfId="1" applyFont="1" applyFill="1" applyAlignment="1" applyProtection="1">
      <alignment vertical="center"/>
    </xf>
    <xf numFmtId="0" fontId="7" fillId="0" borderId="0" xfId="1" applyFont="1" applyFill="1" applyAlignment="1" applyProtection="1">
      <alignment vertical="center"/>
    </xf>
    <xf numFmtId="0" fontId="4" fillId="0" borderId="1" xfId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center" vertical="center" wrapText="1"/>
    </xf>
    <xf numFmtId="0" fontId="1" fillId="0" borderId="0" xfId="1" applyFill="1" applyAlignment="1" applyProtection="1">
      <alignment vertical="center" wrapText="1"/>
    </xf>
    <xf numFmtId="0" fontId="8" fillId="0" borderId="3" xfId="1" applyFon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>
      <alignment horizontal="center" vertical="center" wrapText="1"/>
    </xf>
    <xf numFmtId="0" fontId="5" fillId="0" borderId="0" xfId="1" applyFont="1" applyFill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left" vertical="center" wrapText="1" indent="1"/>
    </xf>
    <xf numFmtId="164" fontId="9" fillId="0" borderId="5" xfId="1" applyNumberFormat="1" applyFont="1" applyFill="1" applyBorder="1" applyAlignment="1" applyProtection="1">
      <alignment horizontal="right" vertical="center" wrapText="1" indent="1"/>
    </xf>
    <xf numFmtId="0" fontId="10" fillId="0" borderId="0" xfId="1" applyFont="1" applyFill="1" applyAlignment="1" applyProtection="1">
      <alignment vertical="center" wrapText="1"/>
    </xf>
    <xf numFmtId="49" fontId="11" fillId="0" borderId="6" xfId="1" applyNumberFormat="1" applyFont="1" applyFill="1" applyBorder="1" applyAlignment="1" applyProtection="1">
      <alignment horizontal="center" vertical="center" wrapText="1"/>
    </xf>
    <xf numFmtId="0" fontId="13" fillId="0" borderId="7" xfId="2" applyFont="1" applyFill="1" applyBorder="1" applyAlignment="1" applyProtection="1">
      <alignment horizontal="left" vertical="center" wrapText="1" indent="1"/>
    </xf>
    <xf numFmtId="164" fontId="13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1" applyFont="1" applyFill="1" applyAlignment="1" applyProtection="1">
      <alignment vertical="center" wrapText="1"/>
    </xf>
    <xf numFmtId="0" fontId="13" fillId="0" borderId="10" xfId="2" applyFont="1" applyFill="1" applyBorder="1" applyAlignment="1" applyProtection="1">
      <alignment horizontal="left" vertical="center" wrapText="1" indent="1"/>
    </xf>
    <xf numFmtId="0" fontId="9" fillId="0" borderId="3" xfId="1" applyFont="1" applyFill="1" applyBorder="1" applyAlignment="1" applyProtection="1">
      <alignment horizontal="center" vertical="center" wrapText="1"/>
    </xf>
    <xf numFmtId="0" fontId="9" fillId="0" borderId="4" xfId="2" applyFont="1" applyFill="1" applyBorder="1" applyAlignment="1" applyProtection="1">
      <alignment horizontal="left" vertical="center" wrapText="1" indent="1"/>
    </xf>
    <xf numFmtId="164" fontId="9" fillId="0" borderId="5" xfId="1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1" applyNumberFormat="1" applyFont="1" applyFill="1" applyBorder="1" applyAlignment="1" applyProtection="1">
      <alignment horizontal="center" vertical="center" wrapText="1"/>
    </xf>
    <xf numFmtId="0" fontId="11" fillId="0" borderId="10" xfId="2" applyFont="1" applyFill="1" applyBorder="1" applyAlignment="1" applyProtection="1">
      <alignment horizontal="left" vertical="center" wrapText="1" indent="1"/>
    </xf>
    <xf numFmtId="164" fontId="11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7" xfId="2" applyFont="1" applyFill="1" applyBorder="1" applyAlignment="1" applyProtection="1">
      <alignment horizontal="left" vertical="center" wrapText="1" indent="1"/>
    </xf>
    <xf numFmtId="164" fontId="11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3" xfId="2" quotePrefix="1" applyFont="1" applyFill="1" applyBorder="1" applyAlignment="1" applyProtection="1">
      <alignment horizontal="left" vertical="center" wrapText="1" indent="1"/>
    </xf>
    <xf numFmtId="164" fontId="11" fillId="0" borderId="14" xfId="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3" xfId="2" applyFont="1" applyFill="1" applyBorder="1" applyAlignment="1" applyProtection="1">
      <alignment horizontal="left" vertical="center" wrapText="1" indent="1"/>
    </xf>
    <xf numFmtId="164" fontId="9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9" fillId="0" borderId="15" xfId="1" applyNumberFormat="1" applyFont="1" applyFill="1" applyBorder="1" applyAlignment="1" applyProtection="1">
      <alignment horizontal="right" vertical="center" wrapText="1" indent="1"/>
    </xf>
    <xf numFmtId="0" fontId="15" fillId="0" borderId="3" xfId="1" applyFont="1" applyBorder="1" applyAlignment="1" applyProtection="1">
      <alignment horizontal="center" vertical="center" wrapText="1"/>
    </xf>
    <xf numFmtId="0" fontId="16" fillId="0" borderId="16" xfId="1" applyFont="1" applyBorder="1" applyAlignment="1" applyProtection="1">
      <alignment horizontal="left" wrapText="1" indent="1"/>
    </xf>
    <xf numFmtId="164" fontId="8" fillId="0" borderId="15" xfId="1" applyNumberFormat="1" applyFont="1" applyFill="1" applyBorder="1" applyAlignment="1" applyProtection="1">
      <alignment horizontal="right" vertical="center" wrapText="1" indent="1"/>
    </xf>
    <xf numFmtId="0" fontId="13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left" vertical="center" wrapText="1" indent="1"/>
    </xf>
    <xf numFmtId="164" fontId="8" fillId="0" borderId="0" xfId="1" applyNumberFormat="1" applyFont="1" applyFill="1" applyBorder="1" applyAlignment="1" applyProtection="1">
      <alignment horizontal="right" vertical="center" wrapText="1" indent="1"/>
    </xf>
    <xf numFmtId="0" fontId="13" fillId="0" borderId="0" xfId="1" applyFont="1" applyFill="1" applyAlignment="1" applyProtection="1">
      <alignment horizontal="left" vertical="center" wrapText="1"/>
    </xf>
    <xf numFmtId="0" fontId="13" fillId="0" borderId="0" xfId="1" applyFont="1" applyFill="1" applyAlignment="1" applyProtection="1">
      <alignment vertical="center" wrapText="1"/>
    </xf>
    <xf numFmtId="0" fontId="8" fillId="0" borderId="1" xfId="1" applyFont="1" applyFill="1" applyBorder="1" applyAlignment="1" applyProtection="1">
      <alignment horizontal="center" vertical="center" wrapText="1"/>
    </xf>
    <xf numFmtId="0" fontId="4" fillId="0" borderId="17" xfId="1" applyFont="1" applyFill="1" applyBorder="1" applyAlignment="1" applyProtection="1">
      <alignment horizontal="center" vertical="center" wrapText="1"/>
    </xf>
    <xf numFmtId="0" fontId="17" fillId="0" borderId="0" xfId="1" applyFont="1" applyFill="1" applyAlignment="1" applyProtection="1">
      <alignment vertical="center" wrapText="1"/>
    </xf>
    <xf numFmtId="164" fontId="11" fillId="0" borderId="8" xfId="1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4" xfId="1" applyFont="1" applyFill="1" applyBorder="1" applyAlignment="1" applyProtection="1">
      <alignment horizontal="left" vertical="center" wrapText="1" indent="1"/>
    </xf>
    <xf numFmtId="164" fontId="8" fillId="0" borderId="5" xfId="1" applyNumberFormat="1" applyFont="1" applyFill="1" applyBorder="1" applyAlignment="1" applyProtection="1">
      <alignment horizontal="right" vertical="center" wrapText="1" indent="1"/>
    </xf>
    <xf numFmtId="0" fontId="1" fillId="0" borderId="0" xfId="1" applyFill="1" applyAlignment="1" applyProtection="1">
      <alignment horizontal="left" vertical="center" wrapText="1"/>
    </xf>
    <xf numFmtId="0" fontId="1" fillId="0" borderId="0" xfId="1" applyFill="1" applyAlignment="1" applyProtection="1">
      <alignment horizontal="right" vertical="center" wrapText="1" indent="1"/>
    </xf>
    <xf numFmtId="0" fontId="7" fillId="0" borderId="3" xfId="1" applyFont="1" applyFill="1" applyBorder="1" applyAlignment="1" applyProtection="1">
      <alignment horizontal="left" vertical="center"/>
    </xf>
    <xf numFmtId="0" fontId="7" fillId="0" borderId="16" xfId="1" applyFont="1" applyFill="1" applyBorder="1" applyAlignment="1" applyProtection="1">
      <alignment vertical="center" wrapText="1"/>
    </xf>
    <xf numFmtId="3" fontId="7" fillId="0" borderId="5" xfId="1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17" xfId="1" applyFont="1" applyFill="1" applyBorder="1" applyAlignment="1" applyProtection="1">
      <alignment horizontal="center" vertical="center" wrapText="1"/>
    </xf>
    <xf numFmtId="164" fontId="1" fillId="0" borderId="0" xfId="1" applyNumberFormat="1" applyFill="1" applyAlignment="1" applyProtection="1">
      <alignment vertical="center" wrapText="1"/>
    </xf>
    <xf numFmtId="0" fontId="8" fillId="0" borderId="3" xfId="2" applyFont="1" applyFill="1" applyBorder="1" applyAlignment="1" applyProtection="1">
      <alignment horizontal="center" vertical="center" wrapText="1"/>
    </xf>
    <xf numFmtId="164" fontId="8" fillId="0" borderId="5" xfId="2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>
      <alignment vertical="center" wrapText="1"/>
    </xf>
    <xf numFmtId="49" fontId="13" fillId="0" borderId="11" xfId="2" applyNumberFormat="1" applyFont="1" applyFill="1" applyBorder="1" applyAlignment="1" applyProtection="1">
      <alignment horizontal="center" vertical="center" wrapText="1"/>
    </xf>
    <xf numFmtId="164" fontId="13" fillId="0" borderId="22" xfId="2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0" applyFont="1" applyFill="1" applyAlignment="1">
      <alignment vertical="center" wrapText="1"/>
    </xf>
    <xf numFmtId="49" fontId="13" fillId="0" borderId="23" xfId="2" applyNumberFormat="1" applyFont="1" applyFill="1" applyBorder="1" applyAlignment="1" applyProtection="1">
      <alignment horizontal="center" vertical="center" wrapText="1"/>
    </xf>
    <xf numFmtId="0" fontId="13" fillId="0" borderId="24" xfId="2" applyFont="1" applyFill="1" applyBorder="1" applyAlignment="1" applyProtection="1">
      <alignment horizontal="left" vertical="center" wrapText="1" indent="1"/>
    </xf>
    <xf numFmtId="164" fontId="9" fillId="0" borderId="5" xfId="2" applyNumberFormat="1" applyFont="1" applyFill="1" applyBorder="1" applyAlignment="1" applyProtection="1">
      <alignment horizontal="right" vertical="center" wrapText="1" indent="1"/>
    </xf>
    <xf numFmtId="164" fontId="15" fillId="0" borderId="5" xfId="0" applyNumberFormat="1" applyFont="1" applyBorder="1" applyAlignment="1" applyProtection="1">
      <alignment horizontal="right" vertical="center" wrapText="1" indent="1"/>
    </xf>
    <xf numFmtId="164" fontId="18" fillId="0" borderId="5" xfId="0" quotePrefix="1" applyNumberFormat="1" applyFont="1" applyBorder="1" applyAlignment="1" applyProtection="1">
      <alignment horizontal="right" vertical="center" wrapText="1" indent="1"/>
    </xf>
    <xf numFmtId="0" fontId="12" fillId="0" borderId="0" xfId="2" applyFill="1" applyProtection="1"/>
    <xf numFmtId="0" fontId="6" fillId="0" borderId="25" xfId="1" applyFont="1" applyFill="1" applyBorder="1" applyAlignment="1" applyProtection="1">
      <alignment horizontal="right" vertical="center"/>
    </xf>
    <xf numFmtId="0" fontId="4" fillId="0" borderId="3" xfId="2" applyFont="1" applyFill="1" applyBorder="1" applyAlignment="1" applyProtection="1">
      <alignment horizontal="center" vertical="center" wrapText="1"/>
    </xf>
    <xf numFmtId="0" fontId="4" fillId="0" borderId="4" xfId="2" applyFont="1" applyFill="1" applyBorder="1" applyAlignment="1" applyProtection="1">
      <alignment horizontal="center" vertical="center" wrapText="1"/>
    </xf>
    <xf numFmtId="0" fontId="4" fillId="0" borderId="5" xfId="2" applyFont="1" applyFill="1" applyBorder="1" applyAlignment="1" applyProtection="1">
      <alignment horizontal="center" vertical="center" wrapText="1"/>
    </xf>
    <xf numFmtId="0" fontId="8" fillId="0" borderId="26" xfId="2" applyFont="1" applyFill="1" applyBorder="1" applyAlignment="1" applyProtection="1">
      <alignment horizontal="center" vertical="center" wrapText="1"/>
    </xf>
    <xf numFmtId="0" fontId="8" fillId="0" borderId="2" xfId="2" applyFont="1" applyFill="1" applyBorder="1" applyAlignment="1" applyProtection="1">
      <alignment horizontal="center" vertical="center" wrapText="1"/>
    </xf>
    <xf numFmtId="0" fontId="8" fillId="0" borderId="27" xfId="2" applyFont="1" applyFill="1" applyBorder="1" applyAlignment="1" applyProtection="1">
      <alignment horizontal="center" vertical="center" wrapText="1"/>
    </xf>
    <xf numFmtId="0" fontId="13" fillId="0" borderId="0" xfId="2" applyFont="1" applyFill="1" applyProtection="1"/>
    <xf numFmtId="0" fontId="8" fillId="0" borderId="3" xfId="2" applyFont="1" applyFill="1" applyBorder="1" applyAlignment="1" applyProtection="1">
      <alignment horizontal="left" vertical="center" wrapText="1" indent="1"/>
    </xf>
    <xf numFmtId="0" fontId="8" fillId="0" borderId="4" xfId="2" applyFont="1" applyFill="1" applyBorder="1" applyAlignment="1" applyProtection="1">
      <alignment horizontal="left" vertical="center" wrapText="1" indent="1"/>
    </xf>
    <xf numFmtId="0" fontId="20" fillId="0" borderId="0" xfId="2" applyFont="1" applyFill="1" applyProtection="1"/>
    <xf numFmtId="49" fontId="13" fillId="0" borderId="11" xfId="2" applyNumberFormat="1" applyFont="1" applyFill="1" applyBorder="1" applyAlignment="1" applyProtection="1">
      <alignment horizontal="left" vertical="center" wrapText="1" indent="1"/>
    </xf>
    <xf numFmtId="0" fontId="21" fillId="0" borderId="10" xfId="1" applyFont="1" applyBorder="1" applyAlignment="1" applyProtection="1">
      <alignment horizontal="left" wrapText="1" indent="1"/>
    </xf>
    <xf numFmtId="164" fontId="13" fillId="0" borderId="12" xfId="2" applyNumberFormat="1" applyFont="1" applyFill="1" applyBorder="1" applyAlignment="1" applyProtection="1">
      <alignment horizontal="right" vertical="center" wrapText="1" indent="1"/>
      <protection locked="0"/>
    </xf>
    <xf numFmtId="49" fontId="13" fillId="0" borderId="6" xfId="2" applyNumberFormat="1" applyFont="1" applyFill="1" applyBorder="1" applyAlignment="1" applyProtection="1">
      <alignment horizontal="left" vertical="center" wrapText="1" indent="1"/>
    </xf>
    <xf numFmtId="0" fontId="21" fillId="0" borderId="7" xfId="1" applyFont="1" applyBorder="1" applyAlignment="1" applyProtection="1">
      <alignment horizontal="left" wrapText="1" indent="1"/>
    </xf>
    <xf numFmtId="164" fontId="13" fillId="0" borderId="8" xfId="2" applyNumberFormat="1" applyFont="1" applyFill="1" applyBorder="1" applyAlignment="1" applyProtection="1">
      <alignment horizontal="right" vertical="center" wrapText="1" inden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 indent="1"/>
    </xf>
    <xf numFmtId="0" fontId="21" fillId="0" borderId="29" xfId="1" applyFont="1" applyBorder="1" applyAlignment="1" applyProtection="1">
      <alignment horizontal="left" wrapText="1" indent="1"/>
    </xf>
    <xf numFmtId="0" fontId="15" fillId="0" borderId="4" xfId="1" applyFont="1" applyBorder="1" applyAlignment="1" applyProtection="1">
      <alignment horizontal="left" vertical="center" wrapText="1" indent="1"/>
    </xf>
    <xf numFmtId="164" fontId="13" fillId="0" borderId="30" xfId="2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12" xfId="2" applyNumberFormat="1" applyFont="1" applyFill="1" applyBorder="1" applyAlignment="1" applyProtection="1">
      <alignment horizontal="right" vertical="center" wrapText="1" indent="1"/>
    </xf>
    <xf numFmtId="164" fontId="11" fillId="0" borderId="8" xfId="2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30" xfId="2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2" xfId="2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3" xfId="1" applyFont="1" applyBorder="1" applyAlignment="1" applyProtection="1">
      <alignment wrapText="1"/>
    </xf>
    <xf numFmtId="0" fontId="21" fillId="0" borderId="29" xfId="1" applyFont="1" applyBorder="1" applyAlignment="1" applyProtection="1">
      <alignment wrapText="1"/>
    </xf>
    <xf numFmtId="0" fontId="21" fillId="0" borderId="11" xfId="1" applyFont="1" applyBorder="1" applyAlignment="1" applyProtection="1">
      <alignment wrapText="1"/>
    </xf>
    <xf numFmtId="0" fontId="21" fillId="0" borderId="6" xfId="1" applyFont="1" applyBorder="1" applyAlignment="1" applyProtection="1">
      <alignment wrapText="1"/>
    </xf>
    <xf numFmtId="0" fontId="21" fillId="0" borderId="28" xfId="1" applyFont="1" applyBorder="1" applyAlignment="1" applyProtection="1">
      <alignment wrapText="1"/>
    </xf>
    <xf numFmtId="164" fontId="8" fillId="0" borderId="5" xfId="2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" xfId="1" applyFont="1" applyBorder="1" applyAlignment="1" applyProtection="1">
      <alignment wrapText="1"/>
    </xf>
    <xf numFmtId="0" fontId="15" fillId="0" borderId="31" xfId="1" applyFont="1" applyBorder="1" applyAlignment="1" applyProtection="1">
      <alignment wrapText="1"/>
    </xf>
    <xf numFmtId="0" fontId="15" fillId="0" borderId="13" xfId="1" applyFont="1" applyBorder="1" applyAlignment="1" applyProtection="1">
      <alignment wrapText="1"/>
    </xf>
    <xf numFmtId="0" fontId="15" fillId="0" borderId="0" xfId="1" applyFont="1" applyBorder="1" applyAlignment="1" applyProtection="1">
      <alignment wrapText="1"/>
    </xf>
    <xf numFmtId="164" fontId="9" fillId="0" borderId="0" xfId="2" applyNumberFormat="1" applyFont="1" applyFill="1" applyBorder="1" applyAlignment="1" applyProtection="1">
      <alignment horizontal="right" vertical="center" wrapText="1" indent="1"/>
    </xf>
    <xf numFmtId="0" fontId="6" fillId="0" borderId="25" xfId="1" applyFont="1" applyFill="1" applyBorder="1" applyAlignment="1" applyProtection="1">
      <alignment horizontal="right"/>
    </xf>
    <xf numFmtId="0" fontId="12" fillId="0" borderId="0" xfId="2" applyFill="1" applyAlignment="1" applyProtection="1"/>
    <xf numFmtId="0" fontId="8" fillId="0" borderId="4" xfId="2" applyFont="1" applyFill="1" applyBorder="1" applyAlignment="1" applyProtection="1">
      <alignment horizontal="center" vertical="center" wrapText="1"/>
    </xf>
    <xf numFmtId="0" fontId="8" fillId="0" borderId="5" xfId="2" applyFont="1" applyFill="1" applyBorder="1" applyAlignment="1" applyProtection="1">
      <alignment horizontal="center" vertical="center" wrapText="1"/>
    </xf>
    <xf numFmtId="0" fontId="8" fillId="0" borderId="26" xfId="2" applyFont="1" applyFill="1" applyBorder="1" applyAlignment="1" applyProtection="1">
      <alignment horizontal="left" vertical="center" wrapText="1" indent="1"/>
    </xf>
    <xf numFmtId="0" fontId="8" fillId="0" borderId="2" xfId="2" applyFont="1" applyFill="1" applyBorder="1" applyAlignment="1" applyProtection="1">
      <alignment vertical="center" wrapText="1"/>
    </xf>
    <xf numFmtId="164" fontId="8" fillId="0" borderId="27" xfId="2" applyNumberFormat="1" applyFont="1" applyFill="1" applyBorder="1" applyAlignment="1" applyProtection="1">
      <alignment horizontal="right" vertical="center" wrapText="1" indent="1"/>
    </xf>
    <xf numFmtId="49" fontId="13" fillId="0" borderId="32" xfId="2" applyNumberFormat="1" applyFont="1" applyFill="1" applyBorder="1" applyAlignment="1" applyProtection="1">
      <alignment horizontal="left" vertical="center" wrapText="1" indent="1"/>
    </xf>
    <xf numFmtId="0" fontId="13" fillId="0" borderId="33" xfId="2" applyFont="1" applyFill="1" applyBorder="1" applyAlignment="1" applyProtection="1">
      <alignment horizontal="left" vertical="center" wrapText="1" indent="1"/>
    </xf>
    <xf numFmtId="164" fontId="13" fillId="0" borderId="34" xfId="2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35" xfId="2" applyFont="1" applyFill="1" applyBorder="1" applyAlignment="1" applyProtection="1">
      <alignment horizontal="left" vertical="center" wrapText="1" indent="1"/>
    </xf>
    <xf numFmtId="0" fontId="13" fillId="0" borderId="0" xfId="2" applyFont="1" applyFill="1" applyBorder="1" applyAlignment="1" applyProtection="1">
      <alignment horizontal="left" vertical="center" wrapText="1" indent="1"/>
    </xf>
    <xf numFmtId="49" fontId="13" fillId="0" borderId="23" xfId="2" applyNumberFormat="1" applyFont="1" applyFill="1" applyBorder="1" applyAlignment="1" applyProtection="1">
      <alignment horizontal="left" vertical="center" wrapText="1" indent="1"/>
    </xf>
    <xf numFmtId="0" fontId="8" fillId="0" borderId="4" xfId="2" applyFont="1" applyFill="1" applyBorder="1" applyAlignment="1" applyProtection="1">
      <alignment vertical="center" wrapText="1"/>
    </xf>
    <xf numFmtId="0" fontId="13" fillId="0" borderId="29" xfId="2" applyFont="1" applyFill="1" applyBorder="1" applyAlignment="1" applyProtection="1">
      <alignment horizontal="left" vertical="center" wrapText="1" indent="1"/>
    </xf>
    <xf numFmtId="0" fontId="21" fillId="0" borderId="29" xfId="1" applyFont="1" applyBorder="1" applyAlignment="1" applyProtection="1">
      <alignment horizontal="left" vertical="center" wrapText="1" indent="1"/>
    </xf>
    <xf numFmtId="164" fontId="15" fillId="0" borderId="5" xfId="1" applyNumberFormat="1" applyFont="1" applyBorder="1" applyAlignment="1" applyProtection="1">
      <alignment horizontal="right" vertical="center" wrapText="1" indent="1"/>
    </xf>
    <xf numFmtId="164" fontId="18" fillId="0" borderId="5" xfId="1" quotePrefix="1" applyNumberFormat="1" applyFont="1" applyBorder="1" applyAlignment="1" applyProtection="1">
      <alignment horizontal="right" vertical="center" wrapText="1" indent="1"/>
    </xf>
    <xf numFmtId="0" fontId="22" fillId="0" borderId="0" xfId="2" applyFont="1" applyFill="1" applyProtection="1"/>
    <xf numFmtId="0" fontId="23" fillId="0" borderId="0" xfId="2" applyFont="1" applyFill="1" applyProtection="1"/>
    <xf numFmtId="0" fontId="15" fillId="0" borderId="31" xfId="1" applyFont="1" applyBorder="1" applyAlignment="1" applyProtection="1">
      <alignment horizontal="left" vertical="center" wrapText="1" indent="1"/>
    </xf>
    <xf numFmtId="0" fontId="18" fillId="0" borderId="13" xfId="1" applyFont="1" applyBorder="1" applyAlignment="1" applyProtection="1">
      <alignment horizontal="left" vertical="center" wrapText="1" indent="1"/>
    </xf>
    <xf numFmtId="0" fontId="12" fillId="0" borderId="0" xfId="2" applyFont="1" applyFill="1" applyProtection="1"/>
    <xf numFmtId="0" fontId="12" fillId="0" borderId="0" xfId="2" applyFont="1" applyFill="1" applyAlignment="1" applyProtection="1">
      <alignment horizontal="right" vertical="center" indent="1"/>
    </xf>
    <xf numFmtId="0" fontId="12" fillId="0" borderId="0" xfId="2" applyFill="1" applyBorder="1" applyProtection="1"/>
    <xf numFmtId="0" fontId="5" fillId="0" borderId="0" xfId="2" applyFont="1" applyFill="1" applyBorder="1" applyAlignment="1" applyProtection="1">
      <alignment horizontal="center" vertical="center" wrapText="1"/>
    </xf>
    <xf numFmtId="0" fontId="5" fillId="0" borderId="0" xfId="2" applyFont="1" applyFill="1" applyBorder="1" applyAlignment="1" applyProtection="1">
      <alignment vertical="center" wrapText="1"/>
    </xf>
    <xf numFmtId="164" fontId="5" fillId="0" borderId="0" xfId="2" applyNumberFormat="1" applyFont="1" applyFill="1" applyBorder="1" applyAlignment="1" applyProtection="1">
      <alignment horizontal="right" vertical="center" wrapText="1" indent="1"/>
    </xf>
    <xf numFmtId="164" fontId="5" fillId="0" borderId="0" xfId="1" applyNumberFormat="1" applyFont="1" applyFill="1" applyAlignment="1" applyProtection="1">
      <alignment horizontal="centerContinuous" vertical="center" wrapText="1"/>
    </xf>
    <xf numFmtId="164" fontId="1" fillId="0" borderId="0" xfId="1" applyNumberFormat="1" applyFill="1" applyAlignment="1" applyProtection="1">
      <alignment horizontal="centerContinuous" vertical="center"/>
    </xf>
    <xf numFmtId="164" fontId="1" fillId="0" borderId="0" xfId="1" applyNumberFormat="1" applyFill="1" applyAlignment="1" applyProtection="1">
      <alignment horizontal="center" vertical="center" wrapText="1"/>
    </xf>
    <xf numFmtId="164" fontId="6" fillId="0" borderId="0" xfId="1" applyNumberFormat="1" applyFont="1" applyFill="1" applyAlignment="1" applyProtection="1">
      <alignment horizontal="right" vertical="center"/>
    </xf>
    <xf numFmtId="164" fontId="4" fillId="0" borderId="3" xfId="1" applyNumberFormat="1" applyFont="1" applyFill="1" applyBorder="1" applyAlignment="1" applyProtection="1">
      <alignment horizontal="centerContinuous" vertical="center" wrapText="1"/>
    </xf>
    <xf numFmtId="164" fontId="4" fillId="0" borderId="4" xfId="1" applyNumberFormat="1" applyFont="1" applyFill="1" applyBorder="1" applyAlignment="1" applyProtection="1">
      <alignment horizontal="centerContinuous" vertical="center" wrapText="1"/>
    </xf>
    <xf numFmtId="164" fontId="4" fillId="0" borderId="5" xfId="1" applyNumberFormat="1" applyFont="1" applyFill="1" applyBorder="1" applyAlignment="1" applyProtection="1">
      <alignment horizontal="centerContinuous" vertical="center" wrapText="1"/>
    </xf>
    <xf numFmtId="164" fontId="4" fillId="0" borderId="3" xfId="1" applyNumberFormat="1" applyFont="1" applyFill="1" applyBorder="1" applyAlignment="1" applyProtection="1">
      <alignment horizontal="center" vertical="center" wrapText="1"/>
    </xf>
    <xf numFmtId="164" fontId="7" fillId="0" borderId="0" xfId="1" applyNumberFormat="1" applyFont="1" applyFill="1" applyAlignment="1" applyProtection="1">
      <alignment horizontal="center" vertical="center" wrapText="1"/>
    </xf>
    <xf numFmtId="164" fontId="1" fillId="0" borderId="36" xfId="1" applyNumberFormat="1" applyFill="1" applyBorder="1" applyAlignment="1" applyProtection="1">
      <alignment horizontal="left" vertical="center" wrapText="1" indent="1"/>
    </xf>
    <xf numFmtId="164" fontId="13" fillId="0" borderId="11" xfId="1" applyNumberFormat="1" applyFont="1" applyFill="1" applyBorder="1" applyAlignment="1" applyProtection="1">
      <alignment horizontal="left" vertical="center" wrapText="1" indent="1"/>
    </xf>
    <xf numFmtId="164" fontId="13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1" fillId="0" borderId="37" xfId="1" applyNumberFormat="1" applyFill="1" applyBorder="1" applyAlignment="1" applyProtection="1">
      <alignment horizontal="left" vertical="center" wrapText="1" indent="1"/>
    </xf>
    <xf numFmtId="164" fontId="13" fillId="0" borderId="6" xfId="1" applyNumberFormat="1" applyFont="1" applyFill="1" applyBorder="1" applyAlignment="1" applyProtection="1">
      <alignment horizontal="left" vertical="center" wrapText="1" indent="1"/>
    </xf>
    <xf numFmtId="164" fontId="13" fillId="0" borderId="7" xfId="1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38" xfId="1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6" xfId="1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1" applyNumberFormat="1" applyFont="1" applyFill="1" applyBorder="1" applyAlignment="1" applyProtection="1">
      <alignment horizontal="left" vertical="center" wrapText="1" indent="1"/>
      <protection locked="0"/>
    </xf>
    <xf numFmtId="164" fontId="13" fillId="0" borderId="28" xfId="1" applyNumberFormat="1" applyFont="1" applyFill="1" applyBorder="1" applyAlignment="1" applyProtection="1">
      <alignment horizontal="left" vertical="center" wrapText="1" indent="1"/>
      <protection locked="0"/>
    </xf>
    <xf numFmtId="164" fontId="13" fillId="0" borderId="29" xfId="1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30" xfId="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9" xfId="1" applyNumberFormat="1" applyFont="1" applyFill="1" applyBorder="1" applyAlignment="1" applyProtection="1">
      <alignment horizontal="left" vertical="center" wrapText="1" indent="1"/>
    </xf>
    <xf numFmtId="164" fontId="9" fillId="0" borderId="3" xfId="1" applyNumberFormat="1" applyFont="1" applyFill="1" applyBorder="1" applyAlignment="1" applyProtection="1">
      <alignment horizontal="left" vertical="center" wrapText="1" indent="1"/>
    </xf>
    <xf numFmtId="164" fontId="9" fillId="0" borderId="4" xfId="1" applyNumberFormat="1" applyFont="1" applyFill="1" applyBorder="1" applyAlignment="1" applyProtection="1">
      <alignment horizontal="right" vertical="center" wrapText="1" indent="1"/>
    </xf>
    <xf numFmtId="164" fontId="1" fillId="0" borderId="39" xfId="1" applyNumberFormat="1" applyFont="1" applyFill="1" applyBorder="1" applyAlignment="1" applyProtection="1">
      <alignment horizontal="left" vertical="center" wrapText="1" indent="1"/>
    </xf>
    <xf numFmtId="164" fontId="11" fillId="0" borderId="23" xfId="1" applyNumberFormat="1" applyFont="1" applyFill="1" applyBorder="1" applyAlignment="1" applyProtection="1">
      <alignment horizontal="left" vertical="center" wrapText="1" indent="1"/>
    </xf>
    <xf numFmtId="164" fontId="26" fillId="0" borderId="24" xfId="1" applyNumberFormat="1" applyFont="1" applyFill="1" applyBorder="1" applyAlignment="1" applyProtection="1">
      <alignment horizontal="right" vertical="center" wrapText="1" indent="1"/>
    </xf>
    <xf numFmtId="164" fontId="11" fillId="0" borderId="6" xfId="1" applyNumberFormat="1" applyFont="1" applyFill="1" applyBorder="1" applyAlignment="1" applyProtection="1">
      <alignment horizontal="left" vertical="center" wrapText="1" indent="1"/>
    </xf>
    <xf numFmtId="164" fontId="1" fillId="0" borderId="37" xfId="1" applyNumberFormat="1" applyFont="1" applyFill="1" applyBorder="1" applyAlignment="1" applyProtection="1">
      <alignment horizontal="left" vertical="center" wrapText="1" indent="1"/>
    </xf>
    <xf numFmtId="164" fontId="11" fillId="0" borderId="7" xfId="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7" xfId="1" applyNumberFormat="1" applyFont="1" applyFill="1" applyBorder="1" applyAlignment="1" applyProtection="1">
      <alignment horizontal="right" vertical="center" wrapText="1" indent="1"/>
    </xf>
    <xf numFmtId="164" fontId="11" fillId="0" borderId="24" xfId="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3" xfId="1" applyNumberFormat="1" applyFont="1" applyFill="1" applyBorder="1" applyAlignment="1" applyProtection="1">
      <alignment horizontal="left" vertical="center" wrapText="1" indent="1"/>
    </xf>
    <xf numFmtId="164" fontId="25" fillId="0" borderId="15" xfId="1" applyNumberFormat="1" applyFont="1" applyFill="1" applyBorder="1" applyAlignment="1" applyProtection="1">
      <alignment horizontal="right" vertical="center" wrapText="1" indent="1"/>
    </xf>
    <xf numFmtId="164" fontId="1" fillId="0" borderId="39" xfId="1" applyNumberFormat="1" applyFill="1" applyBorder="1" applyAlignment="1" applyProtection="1">
      <alignment horizontal="left" vertical="center" wrapText="1" indent="1"/>
    </xf>
    <xf numFmtId="164" fontId="13" fillId="0" borderId="23" xfId="1" applyNumberFormat="1" applyFont="1" applyFill="1" applyBorder="1" applyAlignment="1" applyProtection="1">
      <alignment horizontal="left" vertical="center" wrapText="1" indent="1"/>
      <protection locked="0"/>
    </xf>
    <xf numFmtId="164" fontId="13" fillId="0" borderId="43" xfId="1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23" xfId="1" applyNumberFormat="1" applyFont="1" applyFill="1" applyBorder="1" applyAlignment="1" applyProtection="1">
      <alignment horizontal="left" vertical="center" wrapText="1" indent="1"/>
    </xf>
    <xf numFmtId="164" fontId="13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3" xfId="1" applyNumberFormat="1" applyFont="1" applyFill="1" applyBorder="1" applyAlignment="1" applyProtection="1">
      <alignment horizontal="left" vertical="center" wrapText="1" indent="1"/>
    </xf>
    <xf numFmtId="164" fontId="26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6" xfId="1" applyNumberFormat="1" applyFont="1" applyFill="1" applyBorder="1" applyAlignment="1" applyProtection="1">
      <alignment horizontal="left" vertical="center" wrapText="1" indent="2"/>
    </xf>
    <xf numFmtId="164" fontId="11" fillId="0" borderId="7" xfId="1" applyNumberFormat="1" applyFont="1" applyFill="1" applyBorder="1" applyAlignment="1" applyProtection="1">
      <alignment horizontal="left" vertical="center" wrapText="1" indent="2"/>
    </xf>
    <xf numFmtId="164" fontId="26" fillId="0" borderId="7" xfId="1" applyNumberFormat="1" applyFont="1" applyFill="1" applyBorder="1" applyAlignment="1" applyProtection="1">
      <alignment horizontal="left" vertical="center" wrapText="1" indent="1"/>
    </xf>
    <xf numFmtId="164" fontId="11" fillId="0" borderId="11" xfId="1" applyNumberFormat="1" applyFont="1" applyFill="1" applyBorder="1" applyAlignment="1" applyProtection="1">
      <alignment horizontal="left" vertical="center" wrapText="1" indent="1"/>
    </xf>
    <xf numFmtId="164" fontId="11" fillId="0" borderId="11" xfId="1" applyNumberFormat="1" applyFont="1" applyFill="1" applyBorder="1" applyAlignment="1" applyProtection="1">
      <alignment horizontal="left" vertical="center" wrapText="1" indent="1"/>
      <protection locked="0"/>
    </xf>
    <xf numFmtId="164" fontId="13" fillId="0" borderId="11" xfId="1" applyNumberFormat="1" applyFont="1" applyFill="1" applyBorder="1" applyAlignment="1" applyProtection="1">
      <alignment horizontal="left" vertical="center" wrapText="1" indent="1"/>
      <protection locked="0"/>
    </xf>
    <xf numFmtId="164" fontId="13" fillId="0" borderId="11" xfId="1" applyNumberFormat="1" applyFont="1" applyFill="1" applyBorder="1" applyAlignment="1" applyProtection="1">
      <alignment horizontal="left" vertical="center" wrapText="1" indent="2"/>
    </xf>
    <xf numFmtId="164" fontId="13" fillId="0" borderId="28" xfId="1" applyNumberFormat="1" applyFont="1" applyFill="1" applyBorder="1" applyAlignment="1" applyProtection="1">
      <alignment horizontal="left" vertical="center" wrapText="1" indent="2"/>
    </xf>
    <xf numFmtId="0" fontId="12" fillId="0" borderId="0" xfId="3" applyFill="1" applyProtection="1">
      <protection locked="0"/>
    </xf>
    <xf numFmtId="0" fontId="12" fillId="0" borderId="0" xfId="3" applyFill="1" applyProtection="1"/>
    <xf numFmtId="0" fontId="6" fillId="0" borderId="0" xfId="1" applyFont="1" applyFill="1" applyAlignment="1">
      <alignment horizontal="right"/>
    </xf>
    <xf numFmtId="0" fontId="24" fillId="0" borderId="26" xfId="3" applyFont="1" applyFill="1" applyBorder="1" applyAlignment="1" applyProtection="1">
      <alignment horizontal="center" vertical="center" wrapText="1"/>
    </xf>
    <xf numFmtId="0" fontId="24" fillId="0" borderId="2" xfId="3" applyFont="1" applyFill="1" applyBorder="1" applyAlignment="1" applyProtection="1">
      <alignment horizontal="center" vertical="center"/>
    </xf>
    <xf numFmtId="0" fontId="24" fillId="0" borderId="27" xfId="3" applyFont="1" applyFill="1" applyBorder="1" applyAlignment="1" applyProtection="1">
      <alignment horizontal="center" vertical="center"/>
    </xf>
    <xf numFmtId="0" fontId="13" fillId="0" borderId="3" xfId="3" applyFont="1" applyFill="1" applyBorder="1" applyAlignment="1" applyProtection="1">
      <alignment horizontal="left" vertical="center" indent="1"/>
    </xf>
    <xf numFmtId="0" fontId="12" fillId="0" borderId="0" xfId="3" applyFill="1" applyAlignment="1" applyProtection="1">
      <alignment vertical="center"/>
    </xf>
    <xf numFmtId="0" fontId="13" fillId="0" borderId="23" xfId="3" applyFont="1" applyFill="1" applyBorder="1" applyAlignment="1" applyProtection="1">
      <alignment horizontal="left" vertical="center" indent="1"/>
    </xf>
    <xf numFmtId="0" fontId="13" fillId="0" borderId="24" xfId="3" applyFont="1" applyFill="1" applyBorder="1" applyAlignment="1" applyProtection="1">
      <alignment horizontal="left" vertical="center" wrapText="1" indent="1"/>
    </xf>
    <xf numFmtId="164" fontId="13" fillId="0" borderId="24" xfId="3" applyNumberFormat="1" applyFont="1" applyFill="1" applyBorder="1" applyAlignment="1" applyProtection="1">
      <alignment vertical="center"/>
      <protection locked="0"/>
    </xf>
    <xf numFmtId="164" fontId="13" fillId="0" borderId="9" xfId="3" applyNumberFormat="1" applyFont="1" applyFill="1" applyBorder="1" applyAlignment="1" applyProtection="1">
      <alignment vertical="center"/>
    </xf>
    <xf numFmtId="0" fontId="13" fillId="0" borderId="6" xfId="3" applyFont="1" applyFill="1" applyBorder="1" applyAlignment="1" applyProtection="1">
      <alignment horizontal="left" vertical="center" indent="1"/>
    </xf>
    <xf numFmtId="0" fontId="13" fillId="0" borderId="7" xfId="3" applyFont="1" applyFill="1" applyBorder="1" applyAlignment="1" applyProtection="1">
      <alignment horizontal="left" vertical="center" wrapText="1" indent="1"/>
    </xf>
    <xf numFmtId="164" fontId="13" fillId="0" borderId="7" xfId="3" applyNumberFormat="1" applyFont="1" applyFill="1" applyBorder="1" applyAlignment="1" applyProtection="1">
      <alignment vertical="center"/>
      <protection locked="0"/>
    </xf>
    <xf numFmtId="164" fontId="13" fillId="0" borderId="8" xfId="3" applyNumberFormat="1" applyFont="1" applyFill="1" applyBorder="1" applyAlignment="1" applyProtection="1">
      <alignment vertical="center"/>
    </xf>
    <xf numFmtId="0" fontId="12" fillId="0" borderId="0" xfId="3" applyFill="1" applyAlignment="1" applyProtection="1">
      <alignment vertical="center"/>
      <protection locked="0"/>
    </xf>
    <xf numFmtId="0" fontId="13" fillId="0" borderId="10" xfId="3" applyFont="1" applyFill="1" applyBorder="1" applyAlignment="1" applyProtection="1">
      <alignment horizontal="left" vertical="center" wrapText="1" indent="1"/>
    </xf>
    <xf numFmtId="164" fontId="13" fillId="0" borderId="10" xfId="3" applyNumberFormat="1" applyFont="1" applyFill="1" applyBorder="1" applyAlignment="1" applyProtection="1">
      <alignment vertical="center"/>
      <protection locked="0"/>
    </xf>
    <xf numFmtId="164" fontId="13" fillId="0" borderId="12" xfId="3" applyNumberFormat="1" applyFont="1" applyFill="1" applyBorder="1" applyAlignment="1" applyProtection="1">
      <alignment vertical="center"/>
    </xf>
    <xf numFmtId="0" fontId="13" fillId="0" borderId="7" xfId="3" applyFont="1" applyFill="1" applyBorder="1" applyAlignment="1" applyProtection="1">
      <alignment horizontal="left" vertical="center" indent="1"/>
    </xf>
    <xf numFmtId="0" fontId="4" fillId="0" borderId="4" xfId="3" applyFont="1" applyFill="1" applyBorder="1" applyAlignment="1" applyProtection="1">
      <alignment horizontal="left" vertical="center" indent="1"/>
    </xf>
    <xf numFmtId="164" fontId="8" fillId="0" borderId="4" xfId="3" applyNumberFormat="1" applyFont="1" applyFill="1" applyBorder="1" applyAlignment="1" applyProtection="1">
      <alignment vertical="center"/>
    </xf>
    <xf numFmtId="164" fontId="8" fillId="0" borderId="5" xfId="3" applyNumberFormat="1" applyFont="1" applyFill="1" applyBorder="1" applyAlignment="1" applyProtection="1">
      <alignment vertical="center"/>
    </xf>
    <xf numFmtId="0" fontId="13" fillId="0" borderId="11" xfId="3" applyFont="1" applyFill="1" applyBorder="1" applyAlignment="1" applyProtection="1">
      <alignment horizontal="left" vertical="center" indent="1"/>
    </xf>
    <xf numFmtId="0" fontId="13" fillId="0" borderId="10" xfId="3" applyFont="1" applyFill="1" applyBorder="1" applyAlignment="1" applyProtection="1">
      <alignment horizontal="left" vertical="center" indent="1"/>
    </xf>
    <xf numFmtId="0" fontId="8" fillId="0" borderId="3" xfId="3" applyFont="1" applyFill="1" applyBorder="1" applyAlignment="1" applyProtection="1">
      <alignment horizontal="left" vertical="center" indent="1"/>
    </xf>
    <xf numFmtId="0" fontId="4" fillId="0" borderId="4" xfId="3" applyFont="1" applyFill="1" applyBorder="1" applyAlignment="1" applyProtection="1">
      <alignment horizontal="left" indent="1"/>
    </xf>
    <xf numFmtId="164" fontId="8" fillId="0" borderId="4" xfId="3" applyNumberFormat="1" applyFont="1" applyFill="1" applyBorder="1" applyProtection="1"/>
    <xf numFmtId="164" fontId="8" fillId="0" borderId="5" xfId="3" applyNumberFormat="1" applyFont="1" applyFill="1" applyBorder="1" applyProtection="1"/>
    <xf numFmtId="0" fontId="20" fillId="0" borderId="0" xfId="3" applyFont="1" applyFill="1" applyProtection="1"/>
    <xf numFmtId="0" fontId="29" fillId="0" borderId="0" xfId="3" applyFont="1" applyFill="1" applyProtection="1">
      <protection locked="0"/>
    </xf>
    <xf numFmtId="0" fontId="23" fillId="0" borderId="0" xfId="3" applyFont="1" applyFill="1" applyProtection="1">
      <protection locked="0"/>
    </xf>
    <xf numFmtId="0" fontId="23" fillId="0" borderId="0" xfId="2" applyFont="1" applyFill="1" applyAlignment="1" applyProtection="1">
      <alignment horizontal="center"/>
    </xf>
    <xf numFmtId="0" fontId="4" fillId="0" borderId="17" xfId="1" applyFont="1" applyFill="1" applyBorder="1" applyAlignment="1" applyProtection="1">
      <alignment horizontal="center" vertical="center" wrapText="1"/>
    </xf>
    <xf numFmtId="164" fontId="13" fillId="0" borderId="46" xfId="2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47" xfId="2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15" xfId="2" applyNumberFormat="1" applyFont="1" applyFill="1" applyBorder="1" applyAlignment="1" applyProtection="1">
      <alignment horizontal="right" vertical="center" wrapText="1" indent="1"/>
      <protection locked="0"/>
    </xf>
    <xf numFmtId="49" fontId="9" fillId="0" borderId="3" xfId="2" applyNumberFormat="1" applyFont="1" applyFill="1" applyBorder="1" applyAlignment="1" applyProtection="1">
      <alignment horizontal="left" vertical="center" wrapText="1" indent="1"/>
    </xf>
    <xf numFmtId="164" fontId="9" fillId="0" borderId="15" xfId="2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16" xfId="1" applyFont="1" applyFill="1" applyBorder="1" applyAlignment="1" applyProtection="1">
      <alignment horizontal="center" vertical="center" wrapText="1"/>
    </xf>
    <xf numFmtId="164" fontId="12" fillId="0" borderId="0" xfId="3" applyNumberFormat="1" applyFill="1" applyAlignment="1" applyProtection="1">
      <alignment vertical="center"/>
      <protection locked="0"/>
    </xf>
    <xf numFmtId="0" fontId="4" fillId="0" borderId="17" xfId="1" applyFont="1" applyFill="1" applyBorder="1" applyAlignment="1" applyProtection="1">
      <alignment horizontal="center" vertical="center" wrapText="1"/>
    </xf>
    <xf numFmtId="0" fontId="4" fillId="0" borderId="19" xfId="1" applyFont="1" applyFill="1" applyBorder="1" applyAlignment="1" applyProtection="1">
      <alignment horizontal="center" vertical="center" wrapText="1"/>
    </xf>
    <xf numFmtId="164" fontId="23" fillId="0" borderId="0" xfId="2" applyNumberFormat="1" applyFont="1" applyFill="1" applyAlignment="1" applyProtection="1">
      <alignment horizontal="center"/>
    </xf>
    <xf numFmtId="0" fontId="23" fillId="0" borderId="0" xfId="2" applyFont="1" applyFill="1" applyAlignment="1" applyProtection="1">
      <alignment horizontal="center"/>
    </xf>
    <xf numFmtId="0" fontId="4" fillId="0" borderId="17" xfId="1" applyFont="1" applyFill="1" applyBorder="1" applyAlignment="1" applyProtection="1">
      <alignment horizontal="center" vertical="center" wrapText="1"/>
    </xf>
    <xf numFmtId="164" fontId="4" fillId="0" borderId="44" xfId="1" applyNumberFormat="1" applyFont="1" applyFill="1" applyBorder="1" applyAlignment="1" applyProtection="1">
      <alignment horizontal="center" vertical="center" wrapText="1"/>
    </xf>
    <xf numFmtId="164" fontId="4" fillId="0" borderId="20" xfId="1" applyNumberFormat="1" applyFont="1" applyFill="1" applyBorder="1" applyAlignment="1" applyProtection="1">
      <alignment horizontal="center" vertical="center" wrapText="1"/>
    </xf>
    <xf numFmtId="164" fontId="11" fillId="0" borderId="4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46" xfId="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1" applyFont="1" applyBorder="1" applyAlignment="1" applyProtection="1">
      <alignment horizontal="center" vertical="center" wrapText="1"/>
    </xf>
    <xf numFmtId="0" fontId="16" fillId="0" borderId="0" xfId="1" applyFont="1" applyBorder="1" applyAlignment="1" applyProtection="1">
      <alignment horizontal="left" wrapText="1" indent="1"/>
    </xf>
    <xf numFmtId="0" fontId="35" fillId="0" borderId="0" xfId="1" applyFont="1" applyFill="1" applyAlignment="1" applyProtection="1">
      <alignment vertical="center" wrapText="1"/>
    </xf>
    <xf numFmtId="165" fontId="1" fillId="0" borderId="0" xfId="8" applyNumberFormat="1" applyFont="1" applyFill="1" applyAlignment="1" applyProtection="1">
      <alignment vertical="center" wrapText="1"/>
    </xf>
    <xf numFmtId="165" fontId="35" fillId="0" borderId="0" xfId="8" applyNumberFormat="1" applyFont="1" applyFill="1" applyAlignment="1" applyProtection="1">
      <alignment vertical="center" wrapText="1"/>
    </xf>
    <xf numFmtId="164" fontId="11" fillId="0" borderId="14" xfId="0" applyNumberFormat="1" applyFont="1" applyBorder="1" applyAlignment="1" applyProtection="1">
      <alignment horizontal="right" vertical="center" wrapText="1" indent="1"/>
      <protection locked="0"/>
    </xf>
    <xf numFmtId="164" fontId="13" fillId="0" borderId="48" xfId="1" applyNumberFormat="1" applyFont="1" applyFill="1" applyBorder="1" applyAlignment="1" applyProtection="1">
      <alignment horizontal="left" vertical="center" wrapText="1" indent="1"/>
    </xf>
    <xf numFmtId="0" fontId="19" fillId="0" borderId="0" xfId="1" applyFont="1" applyFill="1" applyAlignment="1" applyProtection="1">
      <alignment horizontal="center" vertical="center"/>
    </xf>
    <xf numFmtId="0" fontId="6" fillId="0" borderId="25" xfId="0" applyFont="1" applyBorder="1" applyAlignment="1">
      <alignment horizontal="right" vertical="center"/>
    </xf>
    <xf numFmtId="165" fontId="2" fillId="0" borderId="0" xfId="8" applyNumberFormat="1" applyFont="1" applyFill="1" applyAlignment="1" applyProtection="1">
      <alignment vertical="center" wrapText="1"/>
    </xf>
    <xf numFmtId="165" fontId="7" fillId="0" borderId="0" xfId="8" applyNumberFormat="1" applyFont="1" applyFill="1" applyAlignment="1" applyProtection="1">
      <alignment vertical="center"/>
    </xf>
    <xf numFmtId="165" fontId="5" fillId="0" borderId="0" xfId="8" applyNumberFormat="1" applyFont="1" applyFill="1" applyAlignment="1" applyProtection="1">
      <alignment horizontal="center" vertical="center" wrapText="1"/>
    </xf>
    <xf numFmtId="165" fontId="12" fillId="0" borderId="0" xfId="8" applyNumberFormat="1" applyFont="1" applyFill="1" applyProtection="1"/>
    <xf numFmtId="165" fontId="13" fillId="0" borderId="0" xfId="8" applyNumberFormat="1" applyFont="1" applyFill="1" applyProtection="1"/>
    <xf numFmtId="165" fontId="20" fillId="0" borderId="0" xfId="8" applyNumberFormat="1" applyFont="1" applyFill="1" applyProtection="1"/>
    <xf numFmtId="165" fontId="12" fillId="0" borderId="0" xfId="8" applyNumberFormat="1" applyFont="1" applyFill="1" applyAlignment="1" applyProtection="1"/>
    <xf numFmtId="165" fontId="23" fillId="0" borderId="0" xfId="8" applyNumberFormat="1" applyFont="1" applyFill="1" applyProtection="1"/>
    <xf numFmtId="0" fontId="4" fillId="0" borderId="5" xfId="0" applyFont="1" applyBorder="1" applyAlignment="1">
      <alignment horizontal="center" vertical="center" wrapText="1"/>
    </xf>
    <xf numFmtId="164" fontId="5" fillId="0" borderId="0" xfId="2" applyNumberFormat="1" applyFont="1" applyFill="1" applyBorder="1" applyAlignment="1" applyProtection="1">
      <alignment horizontal="center" vertical="center"/>
    </xf>
    <xf numFmtId="164" fontId="19" fillId="0" borderId="25" xfId="2" applyNumberFormat="1" applyFont="1" applyFill="1" applyBorder="1" applyAlignment="1" applyProtection="1">
      <alignment horizontal="left" vertical="center"/>
    </xf>
    <xf numFmtId="164" fontId="19" fillId="0" borderId="25" xfId="2" applyNumberFormat="1" applyFont="1" applyFill="1" applyBorder="1" applyAlignment="1" applyProtection="1">
      <alignment horizontal="left"/>
    </xf>
    <xf numFmtId="0" fontId="23" fillId="0" borderId="0" xfId="2" applyFont="1" applyFill="1" applyAlignment="1" applyProtection="1">
      <alignment horizontal="center"/>
    </xf>
    <xf numFmtId="164" fontId="24" fillId="0" borderId="20" xfId="1" applyNumberFormat="1" applyFont="1" applyFill="1" applyBorder="1" applyAlignment="1" applyProtection="1">
      <alignment horizontal="center" vertical="center" wrapText="1"/>
    </xf>
    <xf numFmtId="164" fontId="24" fillId="0" borderId="21" xfId="1" applyNumberFormat="1" applyFont="1" applyFill="1" applyBorder="1" applyAlignment="1" applyProtection="1">
      <alignment horizontal="center" vertical="center" wrapText="1"/>
    </xf>
    <xf numFmtId="164" fontId="27" fillId="0" borderId="40" xfId="1" applyNumberFormat="1" applyFont="1" applyFill="1" applyBorder="1" applyAlignment="1" applyProtection="1">
      <alignment horizontal="center" vertical="center" wrapText="1"/>
    </xf>
    <xf numFmtId="164" fontId="24" fillId="0" borderId="41" xfId="1" applyNumberFormat="1" applyFont="1" applyFill="1" applyBorder="1" applyAlignment="1" applyProtection="1">
      <alignment horizontal="center" vertical="center" wrapText="1"/>
    </xf>
    <xf numFmtId="164" fontId="24" fillId="0" borderId="42" xfId="1" applyNumberFormat="1" applyFont="1" applyFill="1" applyBorder="1" applyAlignment="1" applyProtection="1">
      <alignment horizontal="center" vertical="center" wrapText="1"/>
    </xf>
    <xf numFmtId="164" fontId="5" fillId="0" borderId="0" xfId="1" applyNumberFormat="1" applyFont="1" applyFill="1" applyAlignment="1" applyProtection="1">
      <alignment horizontal="center" vertical="center" wrapText="1"/>
    </xf>
    <xf numFmtId="0" fontId="4" fillId="0" borderId="18" xfId="1" applyFont="1" applyFill="1" applyBorder="1" applyAlignment="1" applyProtection="1">
      <alignment horizontal="center" vertical="center" wrapText="1"/>
    </xf>
    <xf numFmtId="0" fontId="4" fillId="0" borderId="17" xfId="1" applyFont="1" applyFill="1" applyBorder="1" applyAlignment="1" applyProtection="1">
      <alignment horizontal="center" vertical="center" wrapText="1"/>
    </xf>
    <xf numFmtId="164" fontId="4" fillId="0" borderId="44" xfId="1" applyNumberFormat="1" applyFont="1" applyFill="1" applyBorder="1" applyAlignment="1" applyProtection="1">
      <alignment horizontal="center" vertical="center" wrapText="1"/>
    </xf>
    <xf numFmtId="164" fontId="4" fillId="0" borderId="40" xfId="1" applyNumberFormat="1" applyFont="1" applyFill="1" applyBorder="1" applyAlignment="1" applyProtection="1">
      <alignment horizontal="center" vertical="center" wrapText="1"/>
    </xf>
    <xf numFmtId="164" fontId="4" fillId="0" borderId="45" xfId="1" applyNumberFormat="1" applyFont="1" applyFill="1" applyBorder="1" applyAlignment="1" applyProtection="1">
      <alignment horizontal="center" vertical="center" wrapText="1"/>
    </xf>
    <xf numFmtId="0" fontId="23" fillId="0" borderId="0" xfId="3" applyFont="1" applyFill="1" applyAlignment="1" applyProtection="1">
      <alignment horizontal="center" wrapText="1"/>
    </xf>
    <xf numFmtId="0" fontId="23" fillId="0" borderId="0" xfId="3" applyFont="1" applyFill="1" applyAlignment="1" applyProtection="1">
      <alignment horizontal="center"/>
    </xf>
    <xf numFmtId="0" fontId="28" fillId="0" borderId="18" xfId="3" applyFont="1" applyFill="1" applyBorder="1" applyAlignment="1" applyProtection="1">
      <alignment horizontal="left" vertical="center" indent="1"/>
    </xf>
    <xf numFmtId="0" fontId="28" fillId="0" borderId="17" xfId="3" applyFont="1" applyFill="1" applyBorder="1" applyAlignment="1" applyProtection="1">
      <alignment horizontal="left" vertical="center" indent="1"/>
    </xf>
    <xf numFmtId="0" fontId="28" fillId="0" borderId="15" xfId="3" applyFont="1" applyFill="1" applyBorder="1" applyAlignment="1" applyProtection="1">
      <alignment horizontal="left" vertical="center" indent="1"/>
    </xf>
  </cellXfs>
  <cellStyles count="9">
    <cellStyle name="Ezres" xfId="8" builtinId="3"/>
    <cellStyle name="Ezres 2" xfId="4"/>
    <cellStyle name="Ezres 3" xfId="5"/>
    <cellStyle name="Hiperhivatkozás" xfId="6"/>
    <cellStyle name="Már látott hiperhivatkozás" xfId="7"/>
    <cellStyle name="Normál" xfId="0" builtinId="0"/>
    <cellStyle name="Normál 2" xfId="1"/>
    <cellStyle name="Normál_KVRENMUNKA" xfId="2"/>
    <cellStyle name="Normál_SEGEDLETEK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L127"/>
  <sheetViews>
    <sheetView tabSelected="1" view="pageBreakPreview" topLeftCell="A42" zoomScaleNormal="120" zoomScaleSheetLayoutView="100" workbookViewId="0">
      <selection activeCell="D82" sqref="D82"/>
    </sheetView>
  </sheetViews>
  <sheetFormatPr defaultRowHeight="15.75"/>
  <cols>
    <col min="1" max="1" width="8.140625" style="124" customWidth="1"/>
    <col min="2" max="2" width="74" style="124" bestFit="1" customWidth="1"/>
    <col min="3" max="6" width="12.5703125" style="125" customWidth="1"/>
    <col min="7" max="7" width="7.7109375" style="65" customWidth="1"/>
    <col min="8" max="259" width="9.140625" style="65"/>
    <col min="260" max="260" width="8.140625" style="65" customWidth="1"/>
    <col min="261" max="261" width="78.5703125" style="65" customWidth="1"/>
    <col min="262" max="262" width="18.5703125" style="65" customWidth="1"/>
    <col min="263" max="263" width="7.7109375" style="65" customWidth="1"/>
    <col min="264" max="515" width="9.140625" style="65"/>
    <col min="516" max="516" width="8.140625" style="65" customWidth="1"/>
    <col min="517" max="517" width="78.5703125" style="65" customWidth="1"/>
    <col min="518" max="518" width="18.5703125" style="65" customWidth="1"/>
    <col min="519" max="519" width="7.7109375" style="65" customWidth="1"/>
    <col min="520" max="771" width="9.140625" style="65"/>
    <col min="772" max="772" width="8.140625" style="65" customWidth="1"/>
    <col min="773" max="773" width="78.5703125" style="65" customWidth="1"/>
    <col min="774" max="774" width="18.5703125" style="65" customWidth="1"/>
    <col min="775" max="775" width="7.7109375" style="65" customWidth="1"/>
    <col min="776" max="1027" width="9.140625" style="65"/>
    <col min="1028" max="1028" width="8.140625" style="65" customWidth="1"/>
    <col min="1029" max="1029" width="78.5703125" style="65" customWidth="1"/>
    <col min="1030" max="1030" width="18.5703125" style="65" customWidth="1"/>
    <col min="1031" max="1031" width="7.7109375" style="65" customWidth="1"/>
    <col min="1032" max="1283" width="9.140625" style="65"/>
    <col min="1284" max="1284" width="8.140625" style="65" customWidth="1"/>
    <col min="1285" max="1285" width="78.5703125" style="65" customWidth="1"/>
    <col min="1286" max="1286" width="18.5703125" style="65" customWidth="1"/>
    <col min="1287" max="1287" width="7.7109375" style="65" customWidth="1"/>
    <col min="1288" max="1539" width="9.140625" style="65"/>
    <col min="1540" max="1540" width="8.140625" style="65" customWidth="1"/>
    <col min="1541" max="1541" width="78.5703125" style="65" customWidth="1"/>
    <col min="1542" max="1542" width="18.5703125" style="65" customWidth="1"/>
    <col min="1543" max="1543" width="7.7109375" style="65" customWidth="1"/>
    <col min="1544" max="1795" width="9.140625" style="65"/>
    <col min="1796" max="1796" width="8.140625" style="65" customWidth="1"/>
    <col min="1797" max="1797" width="78.5703125" style="65" customWidth="1"/>
    <col min="1798" max="1798" width="18.5703125" style="65" customWidth="1"/>
    <col min="1799" max="1799" width="7.7109375" style="65" customWidth="1"/>
    <col min="1800" max="2051" width="9.140625" style="65"/>
    <col min="2052" max="2052" width="8.140625" style="65" customWidth="1"/>
    <col min="2053" max="2053" width="78.5703125" style="65" customWidth="1"/>
    <col min="2054" max="2054" width="18.5703125" style="65" customWidth="1"/>
    <col min="2055" max="2055" width="7.7109375" style="65" customWidth="1"/>
    <col min="2056" max="2307" width="9.140625" style="65"/>
    <col min="2308" max="2308" width="8.140625" style="65" customWidth="1"/>
    <col min="2309" max="2309" width="78.5703125" style="65" customWidth="1"/>
    <col min="2310" max="2310" width="18.5703125" style="65" customWidth="1"/>
    <col min="2311" max="2311" width="7.7109375" style="65" customWidth="1"/>
    <col min="2312" max="2563" width="9.140625" style="65"/>
    <col min="2564" max="2564" width="8.140625" style="65" customWidth="1"/>
    <col min="2565" max="2565" width="78.5703125" style="65" customWidth="1"/>
    <col min="2566" max="2566" width="18.5703125" style="65" customWidth="1"/>
    <col min="2567" max="2567" width="7.7109375" style="65" customWidth="1"/>
    <col min="2568" max="2819" width="9.140625" style="65"/>
    <col min="2820" max="2820" width="8.140625" style="65" customWidth="1"/>
    <col min="2821" max="2821" width="78.5703125" style="65" customWidth="1"/>
    <col min="2822" max="2822" width="18.5703125" style="65" customWidth="1"/>
    <col min="2823" max="2823" width="7.7109375" style="65" customWidth="1"/>
    <col min="2824" max="3075" width="9.140625" style="65"/>
    <col min="3076" max="3076" width="8.140625" style="65" customWidth="1"/>
    <col min="3077" max="3077" width="78.5703125" style="65" customWidth="1"/>
    <col min="3078" max="3078" width="18.5703125" style="65" customWidth="1"/>
    <col min="3079" max="3079" width="7.7109375" style="65" customWidth="1"/>
    <col min="3080" max="3331" width="9.140625" style="65"/>
    <col min="3332" max="3332" width="8.140625" style="65" customWidth="1"/>
    <col min="3333" max="3333" width="78.5703125" style="65" customWidth="1"/>
    <col min="3334" max="3334" width="18.5703125" style="65" customWidth="1"/>
    <col min="3335" max="3335" width="7.7109375" style="65" customWidth="1"/>
    <col min="3336" max="3587" width="9.140625" style="65"/>
    <col min="3588" max="3588" width="8.140625" style="65" customWidth="1"/>
    <col min="3589" max="3589" width="78.5703125" style="65" customWidth="1"/>
    <col min="3590" max="3590" width="18.5703125" style="65" customWidth="1"/>
    <col min="3591" max="3591" width="7.7109375" style="65" customWidth="1"/>
    <col min="3592" max="3843" width="9.140625" style="65"/>
    <col min="3844" max="3844" width="8.140625" style="65" customWidth="1"/>
    <col min="3845" max="3845" width="78.5703125" style="65" customWidth="1"/>
    <col min="3846" max="3846" width="18.5703125" style="65" customWidth="1"/>
    <col min="3847" max="3847" width="7.7109375" style="65" customWidth="1"/>
    <col min="3848" max="4099" width="9.140625" style="65"/>
    <col min="4100" max="4100" width="8.140625" style="65" customWidth="1"/>
    <col min="4101" max="4101" width="78.5703125" style="65" customWidth="1"/>
    <col min="4102" max="4102" width="18.5703125" style="65" customWidth="1"/>
    <col min="4103" max="4103" width="7.7109375" style="65" customWidth="1"/>
    <col min="4104" max="4355" width="9.140625" style="65"/>
    <col min="4356" max="4356" width="8.140625" style="65" customWidth="1"/>
    <col min="4357" max="4357" width="78.5703125" style="65" customWidth="1"/>
    <col min="4358" max="4358" width="18.5703125" style="65" customWidth="1"/>
    <col min="4359" max="4359" width="7.7109375" style="65" customWidth="1"/>
    <col min="4360" max="4611" width="9.140625" style="65"/>
    <col min="4612" max="4612" width="8.140625" style="65" customWidth="1"/>
    <col min="4613" max="4613" width="78.5703125" style="65" customWidth="1"/>
    <col min="4614" max="4614" width="18.5703125" style="65" customWidth="1"/>
    <col min="4615" max="4615" width="7.7109375" style="65" customWidth="1"/>
    <col min="4616" max="4867" width="9.140625" style="65"/>
    <col min="4868" max="4868" width="8.140625" style="65" customWidth="1"/>
    <col min="4869" max="4869" width="78.5703125" style="65" customWidth="1"/>
    <col min="4870" max="4870" width="18.5703125" style="65" customWidth="1"/>
    <col min="4871" max="4871" width="7.7109375" style="65" customWidth="1"/>
    <col min="4872" max="5123" width="9.140625" style="65"/>
    <col min="5124" max="5124" width="8.140625" style="65" customWidth="1"/>
    <col min="5125" max="5125" width="78.5703125" style="65" customWidth="1"/>
    <col min="5126" max="5126" width="18.5703125" style="65" customWidth="1"/>
    <col min="5127" max="5127" width="7.7109375" style="65" customWidth="1"/>
    <col min="5128" max="5379" width="9.140625" style="65"/>
    <col min="5380" max="5380" width="8.140625" style="65" customWidth="1"/>
    <col min="5381" max="5381" width="78.5703125" style="65" customWidth="1"/>
    <col min="5382" max="5382" width="18.5703125" style="65" customWidth="1"/>
    <col min="5383" max="5383" width="7.7109375" style="65" customWidth="1"/>
    <col min="5384" max="5635" width="9.140625" style="65"/>
    <col min="5636" max="5636" width="8.140625" style="65" customWidth="1"/>
    <col min="5637" max="5637" width="78.5703125" style="65" customWidth="1"/>
    <col min="5638" max="5638" width="18.5703125" style="65" customWidth="1"/>
    <col min="5639" max="5639" width="7.7109375" style="65" customWidth="1"/>
    <col min="5640" max="5891" width="9.140625" style="65"/>
    <col min="5892" max="5892" width="8.140625" style="65" customWidth="1"/>
    <col min="5893" max="5893" width="78.5703125" style="65" customWidth="1"/>
    <col min="5894" max="5894" width="18.5703125" style="65" customWidth="1"/>
    <col min="5895" max="5895" width="7.7109375" style="65" customWidth="1"/>
    <col min="5896" max="6147" width="9.140625" style="65"/>
    <col min="6148" max="6148" width="8.140625" style="65" customWidth="1"/>
    <col min="6149" max="6149" width="78.5703125" style="65" customWidth="1"/>
    <col min="6150" max="6150" width="18.5703125" style="65" customWidth="1"/>
    <col min="6151" max="6151" width="7.7109375" style="65" customWidth="1"/>
    <col min="6152" max="6403" width="9.140625" style="65"/>
    <col min="6404" max="6404" width="8.140625" style="65" customWidth="1"/>
    <col min="6405" max="6405" width="78.5703125" style="65" customWidth="1"/>
    <col min="6406" max="6406" width="18.5703125" style="65" customWidth="1"/>
    <col min="6407" max="6407" width="7.7109375" style="65" customWidth="1"/>
    <col min="6408" max="6659" width="9.140625" style="65"/>
    <col min="6660" max="6660" width="8.140625" style="65" customWidth="1"/>
    <col min="6661" max="6661" width="78.5703125" style="65" customWidth="1"/>
    <col min="6662" max="6662" width="18.5703125" style="65" customWidth="1"/>
    <col min="6663" max="6663" width="7.7109375" style="65" customWidth="1"/>
    <col min="6664" max="6915" width="9.140625" style="65"/>
    <col min="6916" max="6916" width="8.140625" style="65" customWidth="1"/>
    <col min="6917" max="6917" width="78.5703125" style="65" customWidth="1"/>
    <col min="6918" max="6918" width="18.5703125" style="65" customWidth="1"/>
    <col min="6919" max="6919" width="7.7109375" style="65" customWidth="1"/>
    <col min="6920" max="7171" width="9.140625" style="65"/>
    <col min="7172" max="7172" width="8.140625" style="65" customWidth="1"/>
    <col min="7173" max="7173" width="78.5703125" style="65" customWidth="1"/>
    <col min="7174" max="7174" width="18.5703125" style="65" customWidth="1"/>
    <col min="7175" max="7175" width="7.7109375" style="65" customWidth="1"/>
    <col min="7176" max="7427" width="9.140625" style="65"/>
    <col min="7428" max="7428" width="8.140625" style="65" customWidth="1"/>
    <col min="7429" max="7429" width="78.5703125" style="65" customWidth="1"/>
    <col min="7430" max="7430" width="18.5703125" style="65" customWidth="1"/>
    <col min="7431" max="7431" width="7.7109375" style="65" customWidth="1"/>
    <col min="7432" max="7683" width="9.140625" style="65"/>
    <col min="7684" max="7684" width="8.140625" style="65" customWidth="1"/>
    <col min="7685" max="7685" width="78.5703125" style="65" customWidth="1"/>
    <col min="7686" max="7686" width="18.5703125" style="65" customWidth="1"/>
    <col min="7687" max="7687" width="7.7109375" style="65" customWidth="1"/>
    <col min="7688" max="7939" width="9.140625" style="65"/>
    <col min="7940" max="7940" width="8.140625" style="65" customWidth="1"/>
    <col min="7941" max="7941" width="78.5703125" style="65" customWidth="1"/>
    <col min="7942" max="7942" width="18.5703125" style="65" customWidth="1"/>
    <col min="7943" max="7943" width="7.7109375" style="65" customWidth="1"/>
    <col min="7944" max="8195" width="9.140625" style="65"/>
    <col min="8196" max="8196" width="8.140625" style="65" customWidth="1"/>
    <col min="8197" max="8197" width="78.5703125" style="65" customWidth="1"/>
    <col min="8198" max="8198" width="18.5703125" style="65" customWidth="1"/>
    <col min="8199" max="8199" width="7.7109375" style="65" customWidth="1"/>
    <col min="8200" max="8451" width="9.140625" style="65"/>
    <col min="8452" max="8452" width="8.140625" style="65" customWidth="1"/>
    <col min="8453" max="8453" width="78.5703125" style="65" customWidth="1"/>
    <col min="8454" max="8454" width="18.5703125" style="65" customWidth="1"/>
    <col min="8455" max="8455" width="7.7109375" style="65" customWidth="1"/>
    <col min="8456" max="8707" width="9.140625" style="65"/>
    <col min="8708" max="8708" width="8.140625" style="65" customWidth="1"/>
    <col min="8709" max="8709" width="78.5703125" style="65" customWidth="1"/>
    <col min="8710" max="8710" width="18.5703125" style="65" customWidth="1"/>
    <col min="8711" max="8711" width="7.7109375" style="65" customWidth="1"/>
    <col min="8712" max="8963" width="9.140625" style="65"/>
    <col min="8964" max="8964" width="8.140625" style="65" customWidth="1"/>
    <col min="8965" max="8965" width="78.5703125" style="65" customWidth="1"/>
    <col min="8966" max="8966" width="18.5703125" style="65" customWidth="1"/>
    <col min="8967" max="8967" width="7.7109375" style="65" customWidth="1"/>
    <col min="8968" max="9219" width="9.140625" style="65"/>
    <col min="9220" max="9220" width="8.140625" style="65" customWidth="1"/>
    <col min="9221" max="9221" width="78.5703125" style="65" customWidth="1"/>
    <col min="9222" max="9222" width="18.5703125" style="65" customWidth="1"/>
    <col min="9223" max="9223" width="7.7109375" style="65" customWidth="1"/>
    <col min="9224" max="9475" width="9.140625" style="65"/>
    <col min="9476" max="9476" width="8.140625" style="65" customWidth="1"/>
    <col min="9477" max="9477" width="78.5703125" style="65" customWidth="1"/>
    <col min="9478" max="9478" width="18.5703125" style="65" customWidth="1"/>
    <col min="9479" max="9479" width="7.7109375" style="65" customWidth="1"/>
    <col min="9480" max="9731" width="9.140625" style="65"/>
    <col min="9732" max="9732" width="8.140625" style="65" customWidth="1"/>
    <col min="9733" max="9733" width="78.5703125" style="65" customWidth="1"/>
    <col min="9734" max="9734" width="18.5703125" style="65" customWidth="1"/>
    <col min="9735" max="9735" width="7.7109375" style="65" customWidth="1"/>
    <col min="9736" max="9987" width="9.140625" style="65"/>
    <col min="9988" max="9988" width="8.140625" style="65" customWidth="1"/>
    <col min="9989" max="9989" width="78.5703125" style="65" customWidth="1"/>
    <col min="9990" max="9990" width="18.5703125" style="65" customWidth="1"/>
    <col min="9991" max="9991" width="7.7109375" style="65" customWidth="1"/>
    <col min="9992" max="10243" width="9.140625" style="65"/>
    <col min="10244" max="10244" width="8.140625" style="65" customWidth="1"/>
    <col min="10245" max="10245" width="78.5703125" style="65" customWidth="1"/>
    <col min="10246" max="10246" width="18.5703125" style="65" customWidth="1"/>
    <col min="10247" max="10247" width="7.7109375" style="65" customWidth="1"/>
    <col min="10248" max="10499" width="9.140625" style="65"/>
    <col min="10500" max="10500" width="8.140625" style="65" customWidth="1"/>
    <col min="10501" max="10501" width="78.5703125" style="65" customWidth="1"/>
    <col min="10502" max="10502" width="18.5703125" style="65" customWidth="1"/>
    <col min="10503" max="10503" width="7.7109375" style="65" customWidth="1"/>
    <col min="10504" max="10755" width="9.140625" style="65"/>
    <col min="10756" max="10756" width="8.140625" style="65" customWidth="1"/>
    <col min="10757" max="10757" width="78.5703125" style="65" customWidth="1"/>
    <col min="10758" max="10758" width="18.5703125" style="65" customWidth="1"/>
    <col min="10759" max="10759" width="7.7109375" style="65" customWidth="1"/>
    <col min="10760" max="11011" width="9.140625" style="65"/>
    <col min="11012" max="11012" width="8.140625" style="65" customWidth="1"/>
    <col min="11013" max="11013" width="78.5703125" style="65" customWidth="1"/>
    <col min="11014" max="11014" width="18.5703125" style="65" customWidth="1"/>
    <col min="11015" max="11015" width="7.7109375" style="65" customWidth="1"/>
    <col min="11016" max="11267" width="9.140625" style="65"/>
    <col min="11268" max="11268" width="8.140625" style="65" customWidth="1"/>
    <col min="11269" max="11269" width="78.5703125" style="65" customWidth="1"/>
    <col min="11270" max="11270" width="18.5703125" style="65" customWidth="1"/>
    <col min="11271" max="11271" width="7.7109375" style="65" customWidth="1"/>
    <col min="11272" max="11523" width="9.140625" style="65"/>
    <col min="11524" max="11524" width="8.140625" style="65" customWidth="1"/>
    <col min="11525" max="11525" width="78.5703125" style="65" customWidth="1"/>
    <col min="11526" max="11526" width="18.5703125" style="65" customWidth="1"/>
    <col min="11527" max="11527" width="7.7109375" style="65" customWidth="1"/>
    <col min="11528" max="11779" width="9.140625" style="65"/>
    <col min="11780" max="11780" width="8.140625" style="65" customWidth="1"/>
    <col min="11781" max="11781" width="78.5703125" style="65" customWidth="1"/>
    <col min="11782" max="11782" width="18.5703125" style="65" customWidth="1"/>
    <col min="11783" max="11783" width="7.7109375" style="65" customWidth="1"/>
    <col min="11784" max="12035" width="9.140625" style="65"/>
    <col min="12036" max="12036" width="8.140625" style="65" customWidth="1"/>
    <col min="12037" max="12037" width="78.5703125" style="65" customWidth="1"/>
    <col min="12038" max="12038" width="18.5703125" style="65" customWidth="1"/>
    <col min="12039" max="12039" width="7.7109375" style="65" customWidth="1"/>
    <col min="12040" max="12291" width="9.140625" style="65"/>
    <col min="12292" max="12292" width="8.140625" style="65" customWidth="1"/>
    <col min="12293" max="12293" width="78.5703125" style="65" customWidth="1"/>
    <col min="12294" max="12294" width="18.5703125" style="65" customWidth="1"/>
    <col min="12295" max="12295" width="7.7109375" style="65" customWidth="1"/>
    <col min="12296" max="12547" width="9.140625" style="65"/>
    <col min="12548" max="12548" width="8.140625" style="65" customWidth="1"/>
    <col min="12549" max="12549" width="78.5703125" style="65" customWidth="1"/>
    <col min="12550" max="12550" width="18.5703125" style="65" customWidth="1"/>
    <col min="12551" max="12551" width="7.7109375" style="65" customWidth="1"/>
    <col min="12552" max="12803" width="9.140625" style="65"/>
    <col min="12804" max="12804" width="8.140625" style="65" customWidth="1"/>
    <col min="12805" max="12805" width="78.5703125" style="65" customWidth="1"/>
    <col min="12806" max="12806" width="18.5703125" style="65" customWidth="1"/>
    <col min="12807" max="12807" width="7.7109375" style="65" customWidth="1"/>
    <col min="12808" max="13059" width="9.140625" style="65"/>
    <col min="13060" max="13060" width="8.140625" style="65" customWidth="1"/>
    <col min="13061" max="13061" width="78.5703125" style="65" customWidth="1"/>
    <col min="13062" max="13062" width="18.5703125" style="65" customWidth="1"/>
    <col min="13063" max="13063" width="7.7109375" style="65" customWidth="1"/>
    <col min="13064" max="13315" width="9.140625" style="65"/>
    <col min="13316" max="13316" width="8.140625" style="65" customWidth="1"/>
    <col min="13317" max="13317" width="78.5703125" style="65" customWidth="1"/>
    <col min="13318" max="13318" width="18.5703125" style="65" customWidth="1"/>
    <col min="13319" max="13319" width="7.7109375" style="65" customWidth="1"/>
    <col min="13320" max="13571" width="9.140625" style="65"/>
    <col min="13572" max="13572" width="8.140625" style="65" customWidth="1"/>
    <col min="13573" max="13573" width="78.5703125" style="65" customWidth="1"/>
    <col min="13574" max="13574" width="18.5703125" style="65" customWidth="1"/>
    <col min="13575" max="13575" width="7.7109375" style="65" customWidth="1"/>
    <col min="13576" max="13827" width="9.140625" style="65"/>
    <col min="13828" max="13828" width="8.140625" style="65" customWidth="1"/>
    <col min="13829" max="13829" width="78.5703125" style="65" customWidth="1"/>
    <col min="13830" max="13830" width="18.5703125" style="65" customWidth="1"/>
    <col min="13831" max="13831" width="7.7109375" style="65" customWidth="1"/>
    <col min="13832" max="14083" width="9.140625" style="65"/>
    <col min="14084" max="14084" width="8.140625" style="65" customWidth="1"/>
    <col min="14085" max="14085" width="78.5703125" style="65" customWidth="1"/>
    <col min="14086" max="14086" width="18.5703125" style="65" customWidth="1"/>
    <col min="14087" max="14087" width="7.7109375" style="65" customWidth="1"/>
    <col min="14088" max="14339" width="9.140625" style="65"/>
    <col min="14340" max="14340" width="8.140625" style="65" customWidth="1"/>
    <col min="14341" max="14341" width="78.5703125" style="65" customWidth="1"/>
    <col min="14342" max="14342" width="18.5703125" style="65" customWidth="1"/>
    <col min="14343" max="14343" width="7.7109375" style="65" customWidth="1"/>
    <col min="14344" max="14595" width="9.140625" style="65"/>
    <col min="14596" max="14596" width="8.140625" style="65" customWidth="1"/>
    <col min="14597" max="14597" width="78.5703125" style="65" customWidth="1"/>
    <col min="14598" max="14598" width="18.5703125" style="65" customWidth="1"/>
    <col min="14599" max="14599" width="7.7109375" style="65" customWidth="1"/>
    <col min="14600" max="14851" width="9.140625" style="65"/>
    <col min="14852" max="14852" width="8.140625" style="65" customWidth="1"/>
    <col min="14853" max="14853" width="78.5703125" style="65" customWidth="1"/>
    <col min="14854" max="14854" width="18.5703125" style="65" customWidth="1"/>
    <col min="14855" max="14855" width="7.7109375" style="65" customWidth="1"/>
    <col min="14856" max="15107" width="9.140625" style="65"/>
    <col min="15108" max="15108" width="8.140625" style="65" customWidth="1"/>
    <col min="15109" max="15109" width="78.5703125" style="65" customWidth="1"/>
    <col min="15110" max="15110" width="18.5703125" style="65" customWidth="1"/>
    <col min="15111" max="15111" width="7.7109375" style="65" customWidth="1"/>
    <col min="15112" max="15363" width="9.140625" style="65"/>
    <col min="15364" max="15364" width="8.140625" style="65" customWidth="1"/>
    <col min="15365" max="15365" width="78.5703125" style="65" customWidth="1"/>
    <col min="15366" max="15366" width="18.5703125" style="65" customWidth="1"/>
    <col min="15367" max="15367" width="7.7109375" style="65" customWidth="1"/>
    <col min="15368" max="15619" width="9.140625" style="65"/>
    <col min="15620" max="15620" width="8.140625" style="65" customWidth="1"/>
    <col min="15621" max="15621" width="78.5703125" style="65" customWidth="1"/>
    <col min="15622" max="15622" width="18.5703125" style="65" customWidth="1"/>
    <col min="15623" max="15623" width="7.7109375" style="65" customWidth="1"/>
    <col min="15624" max="15875" width="9.140625" style="65"/>
    <col min="15876" max="15876" width="8.140625" style="65" customWidth="1"/>
    <col min="15877" max="15877" width="78.5703125" style="65" customWidth="1"/>
    <col min="15878" max="15878" width="18.5703125" style="65" customWidth="1"/>
    <col min="15879" max="15879" width="7.7109375" style="65" customWidth="1"/>
    <col min="15880" max="16131" width="9.140625" style="65"/>
    <col min="16132" max="16132" width="8.140625" style="65" customWidth="1"/>
    <col min="16133" max="16133" width="78.5703125" style="65" customWidth="1"/>
    <col min="16134" max="16134" width="18.5703125" style="65" customWidth="1"/>
    <col min="16135" max="16135" width="7.7109375" style="65" customWidth="1"/>
    <col min="16136" max="16384" width="9.140625" style="65"/>
  </cols>
  <sheetData>
    <row r="1" spans="1:6" ht="15.95" customHeight="1">
      <c r="A1" s="249" t="s">
        <v>105</v>
      </c>
      <c r="B1" s="249"/>
      <c r="C1" s="249"/>
      <c r="D1" s="249"/>
      <c r="E1" s="249"/>
      <c r="F1" s="249"/>
    </row>
    <row r="2" spans="1:6" ht="15.95" customHeight="1" thickBot="1">
      <c r="A2" s="250" t="s">
        <v>106</v>
      </c>
      <c r="B2" s="250"/>
      <c r="C2" s="66"/>
      <c r="D2" s="66"/>
      <c r="E2" s="66"/>
      <c r="F2" s="239" t="s">
        <v>359</v>
      </c>
    </row>
    <row r="3" spans="1:6" ht="48.75" thickBot="1">
      <c r="A3" s="67" t="s">
        <v>107</v>
      </c>
      <c r="B3" s="68" t="s">
        <v>108</v>
      </c>
      <c r="C3" s="69" t="s">
        <v>357</v>
      </c>
      <c r="D3" s="69" t="s">
        <v>362</v>
      </c>
      <c r="E3" s="69" t="s">
        <v>344</v>
      </c>
      <c r="F3" s="69" t="s">
        <v>345</v>
      </c>
    </row>
    <row r="4" spans="1:6" s="73" customFormat="1" ht="12" customHeight="1" thickBot="1">
      <c r="A4" s="70">
        <v>1</v>
      </c>
      <c r="B4" s="71">
        <v>2</v>
      </c>
      <c r="C4" s="72">
        <v>3</v>
      </c>
      <c r="D4" s="72">
        <v>4</v>
      </c>
      <c r="E4" s="72">
        <v>5</v>
      </c>
      <c r="F4" s="72">
        <v>6</v>
      </c>
    </row>
    <row r="5" spans="1:6" s="76" customFormat="1" ht="12" customHeight="1" thickBot="1">
      <c r="A5" s="74" t="s">
        <v>4</v>
      </c>
      <c r="B5" s="75" t="s">
        <v>356</v>
      </c>
      <c r="C5" s="55"/>
      <c r="D5" s="55"/>
      <c r="E5" s="55"/>
      <c r="F5" s="55"/>
    </row>
    <row r="6" spans="1:6" s="76" customFormat="1" ht="12" customHeight="1" thickBot="1">
      <c r="A6" s="74" t="s">
        <v>10</v>
      </c>
      <c r="B6" s="85" t="s">
        <v>109</v>
      </c>
      <c r="C6" s="55">
        <f>+C7+C8+C9+C10+C11</f>
        <v>106815000</v>
      </c>
      <c r="D6" s="55">
        <f t="shared" ref="D6:F6" si="0">+D7+D8+D9+D10+D11</f>
        <v>126530151</v>
      </c>
      <c r="E6" s="55">
        <f t="shared" si="0"/>
        <v>5291009</v>
      </c>
      <c r="F6" s="55">
        <f t="shared" si="0"/>
        <v>131821160</v>
      </c>
    </row>
    <row r="7" spans="1:6" s="76" customFormat="1" ht="12" customHeight="1">
      <c r="A7" s="77" t="s">
        <v>12</v>
      </c>
      <c r="B7" s="78" t="s">
        <v>13</v>
      </c>
      <c r="C7" s="79">
        <f>'1.2.sz.mell.'!C7+'1.3.sz.mell.'!C7+'1.4.sz.mell.'!C7</f>
        <v>0</v>
      </c>
      <c r="D7" s="79">
        <f>'1.2.sz.mell.'!D7+'1.3.sz.mell.'!D7+'1.4.sz.mell.'!D7</f>
        <v>0</v>
      </c>
      <c r="E7" s="79">
        <f>'1.2.sz.mell.'!E7+'1.3.sz.mell.'!E7+'1.4.sz.mell.'!E7</f>
        <v>0</v>
      </c>
      <c r="F7" s="79">
        <f>'1.2.sz.mell.'!F7+'1.3.sz.mell.'!F7+'1.4.sz.mell.'!F7</f>
        <v>0</v>
      </c>
    </row>
    <row r="8" spans="1:6" s="76" customFormat="1" ht="12" customHeight="1">
      <c r="A8" s="80" t="s">
        <v>14</v>
      </c>
      <c r="B8" s="81" t="s">
        <v>110</v>
      </c>
      <c r="C8" s="82">
        <f>'1.2.sz.mell.'!C8+'1.3.sz.mell.'!C8+'1.4.sz.mell.'!C8</f>
        <v>0</v>
      </c>
      <c r="D8" s="82">
        <f>'1.2.sz.mell.'!D8+'1.3.sz.mell.'!D8+'1.4.sz.mell.'!D8</f>
        <v>0</v>
      </c>
      <c r="E8" s="82">
        <f>'1.2.sz.mell.'!E8+'1.3.sz.mell.'!E8+'1.4.sz.mell.'!E8</f>
        <v>0</v>
      </c>
      <c r="F8" s="82">
        <f>'1.2.sz.mell.'!F8+'1.3.sz.mell.'!F8+'1.4.sz.mell.'!F8</f>
        <v>0</v>
      </c>
    </row>
    <row r="9" spans="1:6" s="76" customFormat="1" ht="12" customHeight="1">
      <c r="A9" s="80" t="s">
        <v>16</v>
      </c>
      <c r="B9" s="81" t="s">
        <v>111</v>
      </c>
      <c r="C9" s="82">
        <f>'1.2.sz.mell.'!C9+'1.3.sz.mell.'!C9+'1.4.sz.mell.'!C9</f>
        <v>0</v>
      </c>
      <c r="D9" s="82">
        <f>'1.2.sz.mell.'!D9+'1.3.sz.mell.'!D9+'1.4.sz.mell.'!D9</f>
        <v>0</v>
      </c>
      <c r="E9" s="82">
        <f>'1.2.sz.mell.'!E9+'1.3.sz.mell.'!E9+'1.4.sz.mell.'!E9</f>
        <v>0</v>
      </c>
      <c r="F9" s="82">
        <f>'1.2.sz.mell.'!F9+'1.3.sz.mell.'!F9+'1.4.sz.mell.'!F9</f>
        <v>0</v>
      </c>
    </row>
    <row r="10" spans="1:6" s="76" customFormat="1" ht="12" customHeight="1">
      <c r="A10" s="80" t="s">
        <v>18</v>
      </c>
      <c r="B10" s="81" t="s">
        <v>112</v>
      </c>
      <c r="C10" s="82">
        <f>'1.2.sz.mell.'!C10+'1.3.sz.mell.'!C10+'1.4.sz.mell.'!C10</f>
        <v>0</v>
      </c>
      <c r="D10" s="82">
        <f>'1.2.sz.mell.'!D10+'1.3.sz.mell.'!D10+'1.4.sz.mell.'!D10</f>
        <v>0</v>
      </c>
      <c r="E10" s="82">
        <f>'1.2.sz.mell.'!E10+'1.3.sz.mell.'!E10+'1.4.sz.mell.'!E10</f>
        <v>0</v>
      </c>
      <c r="F10" s="82">
        <f>'1.2.sz.mell.'!F10+'1.3.sz.mell.'!F10+'1.4.sz.mell.'!F10</f>
        <v>0</v>
      </c>
    </row>
    <row r="11" spans="1:6" s="76" customFormat="1" ht="12" customHeight="1">
      <c r="A11" s="80" t="s">
        <v>113</v>
      </c>
      <c r="B11" s="81" t="s">
        <v>114</v>
      </c>
      <c r="C11" s="82">
        <f>'1.2.sz.mell.'!C11+'1.3.sz.mell.'!C11+'1.4.sz.mell.'!C11</f>
        <v>106815000</v>
      </c>
      <c r="D11" s="82">
        <f>'1.2.sz.mell.'!D11+'1.3.sz.mell.'!D11+'1.4.sz.mell.'!D11</f>
        <v>126530151</v>
      </c>
      <c r="E11" s="82">
        <f>'1.2.sz.mell.'!E11+'1.3.sz.mell.'!E11+'1.4.sz.mell.'!E11</f>
        <v>5291009</v>
      </c>
      <c r="F11" s="82">
        <f>'1.2.sz.mell.'!F11+'1.3.sz.mell.'!F11+'1.4.sz.mell.'!F11</f>
        <v>131821160</v>
      </c>
    </row>
    <row r="12" spans="1:6" s="76" customFormat="1" ht="12" customHeight="1" thickBot="1">
      <c r="A12" s="83" t="s">
        <v>115</v>
      </c>
      <c r="B12" s="84" t="s">
        <v>116</v>
      </c>
      <c r="C12" s="86">
        <f>'1.2.sz.mell.'!C12+'1.3.sz.mell.'!C12+'1.4.sz.mell.'!C12</f>
        <v>0</v>
      </c>
      <c r="D12" s="86">
        <f>'1.2.sz.mell.'!D12+'1.3.sz.mell.'!D12+'1.4.sz.mell.'!D12</f>
        <v>0</v>
      </c>
      <c r="E12" s="86">
        <f>'1.2.sz.mell.'!E12+'1.3.sz.mell.'!E12+'1.4.sz.mell.'!E12</f>
        <v>0</v>
      </c>
      <c r="F12" s="86">
        <f>'1.2.sz.mell.'!F12+'1.3.sz.mell.'!F12+'1.4.sz.mell.'!F12</f>
        <v>0</v>
      </c>
    </row>
    <row r="13" spans="1:6" s="76" customFormat="1" ht="12" customHeight="1" thickBot="1">
      <c r="A13" s="74" t="s">
        <v>20</v>
      </c>
      <c r="B13" s="75" t="s">
        <v>117</v>
      </c>
      <c r="C13" s="55">
        <f>+C14+C15+C16+C17+C18</f>
        <v>0</v>
      </c>
      <c r="D13" s="55">
        <f t="shared" ref="D13:F13" si="1">+D14+D15+D16+D17+D18</f>
        <v>0</v>
      </c>
      <c r="E13" s="55">
        <f t="shared" si="1"/>
        <v>0</v>
      </c>
      <c r="F13" s="55">
        <f t="shared" si="1"/>
        <v>0</v>
      </c>
    </row>
    <row r="14" spans="1:6" s="76" customFormat="1" ht="12" customHeight="1">
      <c r="A14" s="77" t="s">
        <v>118</v>
      </c>
      <c r="B14" s="78" t="s">
        <v>119</v>
      </c>
      <c r="C14" s="79">
        <f>'1.2.sz.mell.'!C14+'1.3.sz.mell.'!C14+'1.4.sz.mell.'!C14</f>
        <v>0</v>
      </c>
      <c r="D14" s="79">
        <f>'1.2.sz.mell.'!D14+'1.3.sz.mell.'!D14+'1.4.sz.mell.'!D14</f>
        <v>0</v>
      </c>
      <c r="E14" s="79">
        <f>'1.2.sz.mell.'!E14+'1.3.sz.mell.'!E14+'1.4.sz.mell.'!E14</f>
        <v>0</v>
      </c>
      <c r="F14" s="79">
        <f>'1.2.sz.mell.'!F14+'1.3.sz.mell.'!F14+'1.4.sz.mell.'!F14</f>
        <v>0</v>
      </c>
    </row>
    <row r="15" spans="1:6" s="76" customFormat="1" ht="12" customHeight="1">
      <c r="A15" s="80" t="s">
        <v>120</v>
      </c>
      <c r="B15" s="81" t="s">
        <v>121</v>
      </c>
      <c r="C15" s="82">
        <f>'1.2.sz.mell.'!C15+'1.3.sz.mell.'!C15+'1.4.sz.mell.'!C15</f>
        <v>0</v>
      </c>
      <c r="D15" s="82">
        <f>'1.2.sz.mell.'!D15+'1.3.sz.mell.'!D15+'1.4.sz.mell.'!D15</f>
        <v>0</v>
      </c>
      <c r="E15" s="82">
        <f>'1.2.sz.mell.'!E15+'1.3.sz.mell.'!E15+'1.4.sz.mell.'!E15</f>
        <v>0</v>
      </c>
      <c r="F15" s="82">
        <f>'1.2.sz.mell.'!F15+'1.3.sz.mell.'!F15+'1.4.sz.mell.'!F15</f>
        <v>0</v>
      </c>
    </row>
    <row r="16" spans="1:6" s="76" customFormat="1" ht="12" customHeight="1">
      <c r="A16" s="80" t="s">
        <v>122</v>
      </c>
      <c r="B16" s="81" t="s">
        <v>123</v>
      </c>
      <c r="C16" s="82">
        <f>'1.2.sz.mell.'!C16+'1.3.sz.mell.'!C16+'1.4.sz.mell.'!C16</f>
        <v>0</v>
      </c>
      <c r="D16" s="82">
        <f>'1.2.sz.mell.'!D16+'1.3.sz.mell.'!D16+'1.4.sz.mell.'!D16</f>
        <v>0</v>
      </c>
      <c r="E16" s="82">
        <f>'1.2.sz.mell.'!E16+'1.3.sz.mell.'!E16+'1.4.sz.mell.'!E16</f>
        <v>0</v>
      </c>
      <c r="F16" s="82">
        <f>'1.2.sz.mell.'!F16+'1.3.sz.mell.'!F16+'1.4.sz.mell.'!F16</f>
        <v>0</v>
      </c>
    </row>
    <row r="17" spans="1:6" s="76" customFormat="1" ht="12" customHeight="1">
      <c r="A17" s="80" t="s">
        <v>124</v>
      </c>
      <c r="B17" s="81" t="s">
        <v>125</v>
      </c>
      <c r="C17" s="82">
        <f>'1.2.sz.mell.'!C17+'1.3.sz.mell.'!C17+'1.4.sz.mell.'!C17</f>
        <v>0</v>
      </c>
      <c r="D17" s="82">
        <f>'1.2.sz.mell.'!D17+'1.3.sz.mell.'!D17+'1.4.sz.mell.'!D17</f>
        <v>0</v>
      </c>
      <c r="E17" s="82">
        <f>'1.2.sz.mell.'!E17+'1.3.sz.mell.'!E17+'1.4.sz.mell.'!E17</f>
        <v>0</v>
      </c>
      <c r="F17" s="82">
        <f>'1.2.sz.mell.'!F17+'1.3.sz.mell.'!F17+'1.4.sz.mell.'!F17</f>
        <v>0</v>
      </c>
    </row>
    <row r="18" spans="1:6" s="76" customFormat="1" ht="12" customHeight="1">
      <c r="A18" s="80" t="s">
        <v>126</v>
      </c>
      <c r="B18" s="81" t="s">
        <v>127</v>
      </c>
      <c r="C18" s="82">
        <f>'1.2.sz.mell.'!C18+'1.3.sz.mell.'!C18+'1.4.sz.mell.'!C18</f>
        <v>0</v>
      </c>
      <c r="D18" s="82">
        <f>'1.2.sz.mell.'!D18+'1.3.sz.mell.'!D18+'1.4.sz.mell.'!D18</f>
        <v>0</v>
      </c>
      <c r="E18" s="82">
        <f>'1.2.sz.mell.'!E18+'1.3.sz.mell.'!E18+'1.4.sz.mell.'!E18</f>
        <v>0</v>
      </c>
      <c r="F18" s="82">
        <f>'1.2.sz.mell.'!F18+'1.3.sz.mell.'!F18+'1.4.sz.mell.'!F18</f>
        <v>0</v>
      </c>
    </row>
    <row r="19" spans="1:6" s="76" customFormat="1" ht="12" customHeight="1" thickBot="1">
      <c r="A19" s="83" t="s">
        <v>128</v>
      </c>
      <c r="B19" s="84" t="s">
        <v>129</v>
      </c>
      <c r="C19" s="86">
        <f>'1.2.sz.mell.'!C19+'1.3.sz.mell.'!C19+'1.4.sz.mell.'!C19</f>
        <v>0</v>
      </c>
      <c r="D19" s="86">
        <f>'1.2.sz.mell.'!D19+'1.3.sz.mell.'!D19+'1.4.sz.mell.'!D19</f>
        <v>0</v>
      </c>
      <c r="E19" s="86">
        <f>'1.2.sz.mell.'!E19+'1.3.sz.mell.'!E19+'1.4.sz.mell.'!E19</f>
        <v>0</v>
      </c>
      <c r="F19" s="86">
        <f>'1.2.sz.mell.'!F19+'1.3.sz.mell.'!F19+'1.4.sz.mell.'!F19</f>
        <v>0</v>
      </c>
    </row>
    <row r="20" spans="1:6" s="76" customFormat="1" ht="12" customHeight="1" thickBot="1">
      <c r="A20" s="74" t="s">
        <v>130</v>
      </c>
      <c r="B20" s="75" t="s">
        <v>21</v>
      </c>
      <c r="C20" s="62">
        <f>+C21+C24+C25+C26</f>
        <v>0</v>
      </c>
      <c r="D20" s="62">
        <f t="shared" ref="D20:F20" si="2">+D21+D24+D25+D26</f>
        <v>0</v>
      </c>
      <c r="E20" s="62">
        <f t="shared" si="2"/>
        <v>0</v>
      </c>
      <c r="F20" s="62">
        <f t="shared" si="2"/>
        <v>0</v>
      </c>
    </row>
    <row r="21" spans="1:6" s="76" customFormat="1" ht="12" hidden="1" customHeight="1">
      <c r="A21" s="77" t="s">
        <v>24</v>
      </c>
      <c r="B21" s="78" t="s">
        <v>131</v>
      </c>
      <c r="C21" s="87">
        <f>'1.2.sz.mell.'!C21+'1.3.sz.mell.'!C21+'1.4.sz.mell.'!C21</f>
        <v>0</v>
      </c>
      <c r="D21" s="87">
        <f>'1.2.sz.mell.'!D21+'1.3.sz.mell.'!D21+'1.4.sz.mell.'!D21</f>
        <v>0</v>
      </c>
      <c r="E21" s="87">
        <f>'1.2.sz.mell.'!E21+'1.3.sz.mell.'!E21+'1.4.sz.mell.'!E21</f>
        <v>0</v>
      </c>
      <c r="F21" s="87">
        <f>'1.2.sz.mell.'!F21+'1.3.sz.mell.'!F21+'1.4.sz.mell.'!F21</f>
        <v>0</v>
      </c>
    </row>
    <row r="22" spans="1:6" s="76" customFormat="1" ht="12" hidden="1" customHeight="1">
      <c r="A22" s="80" t="s">
        <v>132</v>
      </c>
      <c r="B22" s="81" t="s">
        <v>133</v>
      </c>
      <c r="C22" s="82">
        <f>'1.2.sz.mell.'!C22+'1.3.sz.mell.'!C22+'1.4.sz.mell.'!C22</f>
        <v>0</v>
      </c>
      <c r="D22" s="82">
        <f>'1.2.sz.mell.'!D22+'1.3.sz.mell.'!D22+'1.4.sz.mell.'!D22</f>
        <v>0</v>
      </c>
      <c r="E22" s="82">
        <f>'1.2.sz.mell.'!E22+'1.3.sz.mell.'!E22+'1.4.sz.mell.'!E22</f>
        <v>0</v>
      </c>
      <c r="F22" s="82">
        <f>'1.2.sz.mell.'!F22+'1.3.sz.mell.'!F22+'1.4.sz.mell.'!F22</f>
        <v>0</v>
      </c>
    </row>
    <row r="23" spans="1:6" s="76" customFormat="1" ht="12" hidden="1" customHeight="1">
      <c r="A23" s="80" t="s">
        <v>134</v>
      </c>
      <c r="B23" s="81" t="s">
        <v>135</v>
      </c>
      <c r="C23" s="82">
        <f>'1.2.sz.mell.'!C23+'1.3.sz.mell.'!C23+'1.4.sz.mell.'!C23</f>
        <v>0</v>
      </c>
      <c r="D23" s="82">
        <f>'1.2.sz.mell.'!D23+'1.3.sz.mell.'!D23+'1.4.sz.mell.'!D23</f>
        <v>0</v>
      </c>
      <c r="E23" s="82">
        <f>'1.2.sz.mell.'!E23+'1.3.sz.mell.'!E23+'1.4.sz.mell.'!E23</f>
        <v>0</v>
      </c>
      <c r="F23" s="82">
        <f>'1.2.sz.mell.'!F23+'1.3.sz.mell.'!F23+'1.4.sz.mell.'!F23</f>
        <v>0</v>
      </c>
    </row>
    <row r="24" spans="1:6" s="76" customFormat="1" ht="12" hidden="1" customHeight="1">
      <c r="A24" s="80" t="s">
        <v>25</v>
      </c>
      <c r="B24" s="81" t="s">
        <v>136</v>
      </c>
      <c r="C24" s="82">
        <f>'1.2.sz.mell.'!C24+'1.3.sz.mell.'!C24+'1.4.sz.mell.'!C24</f>
        <v>0</v>
      </c>
      <c r="D24" s="82">
        <f>'1.2.sz.mell.'!D24+'1.3.sz.mell.'!D24+'1.4.sz.mell.'!D24</f>
        <v>0</v>
      </c>
      <c r="E24" s="82">
        <f>'1.2.sz.mell.'!E24+'1.3.sz.mell.'!E24+'1.4.sz.mell.'!E24</f>
        <v>0</v>
      </c>
      <c r="F24" s="82">
        <f>'1.2.sz.mell.'!F24+'1.3.sz.mell.'!F24+'1.4.sz.mell.'!F24</f>
        <v>0</v>
      </c>
    </row>
    <row r="25" spans="1:6" s="76" customFormat="1" ht="12" hidden="1" customHeight="1">
      <c r="A25" s="80" t="s">
        <v>27</v>
      </c>
      <c r="B25" s="81" t="s">
        <v>137</v>
      </c>
      <c r="C25" s="82">
        <f>'1.2.sz.mell.'!C25+'1.3.sz.mell.'!C25+'1.4.sz.mell.'!C25</f>
        <v>0</v>
      </c>
      <c r="D25" s="82">
        <f>'1.2.sz.mell.'!D25+'1.3.sz.mell.'!D25+'1.4.sz.mell.'!D25</f>
        <v>0</v>
      </c>
      <c r="E25" s="82">
        <f>'1.2.sz.mell.'!E25+'1.3.sz.mell.'!E25+'1.4.sz.mell.'!E25</f>
        <v>0</v>
      </c>
      <c r="F25" s="82">
        <f>'1.2.sz.mell.'!F25+'1.3.sz.mell.'!F25+'1.4.sz.mell.'!F25</f>
        <v>0</v>
      </c>
    </row>
    <row r="26" spans="1:6" s="76" customFormat="1" ht="12" hidden="1" customHeight="1" thickBot="1">
      <c r="A26" s="83" t="s">
        <v>138</v>
      </c>
      <c r="B26" s="84" t="s">
        <v>139</v>
      </c>
      <c r="C26" s="86">
        <f>'1.2.sz.mell.'!C26+'1.3.sz.mell.'!C26+'1.4.sz.mell.'!C26</f>
        <v>0</v>
      </c>
      <c r="D26" s="86">
        <f>'1.2.sz.mell.'!D26+'1.3.sz.mell.'!D26+'1.4.sz.mell.'!D26</f>
        <v>0</v>
      </c>
      <c r="E26" s="86">
        <f>'1.2.sz.mell.'!E26+'1.3.sz.mell.'!E26+'1.4.sz.mell.'!E26</f>
        <v>0</v>
      </c>
      <c r="F26" s="86">
        <f>'1.2.sz.mell.'!F26+'1.3.sz.mell.'!F26+'1.4.sz.mell.'!F26</f>
        <v>0</v>
      </c>
    </row>
    <row r="27" spans="1:6" s="76" customFormat="1" ht="12" customHeight="1" thickBot="1">
      <c r="A27" s="74" t="s">
        <v>29</v>
      </c>
      <c r="B27" s="75" t="s">
        <v>140</v>
      </c>
      <c r="C27" s="55">
        <f>SUM(C28:C37)</f>
        <v>86880298</v>
      </c>
      <c r="D27" s="55">
        <f t="shared" ref="D27:F27" si="3">SUM(D28:D37)</f>
        <v>86853298</v>
      </c>
      <c r="E27" s="55">
        <f t="shared" si="3"/>
        <v>0</v>
      </c>
      <c r="F27" s="55">
        <f t="shared" si="3"/>
        <v>86853298</v>
      </c>
    </row>
    <row r="28" spans="1:6" s="76" customFormat="1" ht="12" customHeight="1">
      <c r="A28" s="77" t="s">
        <v>31</v>
      </c>
      <c r="B28" s="78" t="s">
        <v>141</v>
      </c>
      <c r="C28" s="79">
        <f>'1.2.sz.mell.'!C28+'1.3.sz.mell.'!C28+'1.4.sz.mell.'!C28</f>
        <v>0</v>
      </c>
      <c r="D28" s="79">
        <f>'1.2.sz.mell.'!D28+'1.3.sz.mell.'!D28+'1.4.sz.mell.'!D28</f>
        <v>0</v>
      </c>
      <c r="E28" s="79">
        <f>'1.2.sz.mell.'!E28+'1.3.sz.mell.'!E28+'1.4.sz.mell.'!E28</f>
        <v>0</v>
      </c>
      <c r="F28" s="79">
        <f>'1.2.sz.mell.'!F28+'1.3.sz.mell.'!F28+'1.4.sz.mell.'!F28</f>
        <v>0</v>
      </c>
    </row>
    <row r="29" spans="1:6" s="76" customFormat="1" ht="12" customHeight="1">
      <c r="A29" s="80" t="s">
        <v>33</v>
      </c>
      <c r="B29" s="81" t="s">
        <v>142</v>
      </c>
      <c r="C29" s="82">
        <f>'1.2.sz.mell.'!C29+'1.3.sz.mell.'!C29+'1.4.sz.mell.'!C29</f>
        <v>86880298</v>
      </c>
      <c r="D29" s="82">
        <f>'1.2.sz.mell.'!D29+'1.3.sz.mell.'!D29+'1.4.sz.mell.'!D29</f>
        <v>7557750</v>
      </c>
      <c r="E29" s="82">
        <f>'1.2.sz.mell.'!E29+'1.3.sz.mell.'!E29+'1.4.sz.mell.'!E29</f>
        <v>36994548</v>
      </c>
      <c r="F29" s="82">
        <f>'1.2.sz.mell.'!F29+'1.3.sz.mell.'!F29+'1.4.sz.mell.'!F29</f>
        <v>44552298</v>
      </c>
    </row>
    <row r="30" spans="1:6" s="76" customFormat="1" ht="12" customHeight="1">
      <c r="A30" s="80" t="s">
        <v>35</v>
      </c>
      <c r="B30" s="81" t="s">
        <v>143</v>
      </c>
      <c r="C30" s="82">
        <f>'1.2.sz.mell.'!C30+'1.3.sz.mell.'!C30+'1.4.sz.mell.'!C30</f>
        <v>0</v>
      </c>
      <c r="D30" s="82">
        <f>'1.2.sz.mell.'!D30+'1.3.sz.mell.'!D30+'1.4.sz.mell.'!D30</f>
        <v>9389548</v>
      </c>
      <c r="E30" s="82">
        <f>'1.2.sz.mell.'!E30+'1.3.sz.mell.'!E30+'1.4.sz.mell.'!E30</f>
        <v>-9209548</v>
      </c>
      <c r="F30" s="82">
        <f>'1.2.sz.mell.'!F30+'1.3.sz.mell.'!F30+'1.4.sz.mell.'!F30</f>
        <v>180000</v>
      </c>
    </row>
    <row r="31" spans="1:6" s="76" customFormat="1" ht="12" customHeight="1">
      <c r="A31" s="80" t="s">
        <v>144</v>
      </c>
      <c r="B31" s="81" t="s">
        <v>145</v>
      </c>
      <c r="C31" s="82">
        <f>'1.2.sz.mell.'!C31+'1.3.sz.mell.'!C31+'1.4.sz.mell.'!C31</f>
        <v>0</v>
      </c>
      <c r="D31" s="82">
        <f>'1.2.sz.mell.'!D31+'1.3.sz.mell.'!D31+'1.4.sz.mell.'!D31</f>
        <v>0</v>
      </c>
      <c r="E31" s="82">
        <f>'1.2.sz.mell.'!E31+'1.3.sz.mell.'!E31+'1.4.sz.mell.'!E31</f>
        <v>0</v>
      </c>
      <c r="F31" s="82">
        <f>'1.2.sz.mell.'!F31+'1.3.sz.mell.'!F31+'1.4.sz.mell.'!F31</f>
        <v>0</v>
      </c>
    </row>
    <row r="32" spans="1:6" s="76" customFormat="1" ht="12" customHeight="1">
      <c r="A32" s="80" t="s">
        <v>146</v>
      </c>
      <c r="B32" s="81" t="s">
        <v>147</v>
      </c>
      <c r="C32" s="82">
        <f>'1.2.sz.mell.'!C32+'1.3.sz.mell.'!C32+'1.4.sz.mell.'!C32</f>
        <v>0</v>
      </c>
      <c r="D32" s="82">
        <f>'1.2.sz.mell.'!D32+'1.3.sz.mell.'!D32+'1.4.sz.mell.'!D32</f>
        <v>65752000</v>
      </c>
      <c r="E32" s="82">
        <f>'1.2.sz.mell.'!E32+'1.3.sz.mell.'!E32+'1.4.sz.mell.'!E32</f>
        <v>-27616000</v>
      </c>
      <c r="F32" s="82">
        <f>'1.2.sz.mell.'!F32+'1.3.sz.mell.'!F32+'1.4.sz.mell.'!F32</f>
        <v>38136000</v>
      </c>
    </row>
    <row r="33" spans="1:6" s="76" customFormat="1" ht="12" customHeight="1">
      <c r="A33" s="80" t="s">
        <v>148</v>
      </c>
      <c r="B33" s="81" t="s">
        <v>149</v>
      </c>
      <c r="C33" s="82">
        <f>'1.2.sz.mell.'!C33+'1.3.sz.mell.'!C33+'1.4.sz.mell.'!C33</f>
        <v>0</v>
      </c>
      <c r="D33" s="82">
        <f>'1.2.sz.mell.'!D33+'1.3.sz.mell.'!D33+'1.4.sz.mell.'!D33</f>
        <v>3881000</v>
      </c>
      <c r="E33" s="82">
        <f>'1.2.sz.mell.'!E33+'1.3.sz.mell.'!E33+'1.4.sz.mell.'!E33</f>
        <v>-432000</v>
      </c>
      <c r="F33" s="82">
        <f>'1.2.sz.mell.'!F33+'1.3.sz.mell.'!F33+'1.4.sz.mell.'!F33</f>
        <v>3449000</v>
      </c>
    </row>
    <row r="34" spans="1:6" s="76" customFormat="1" ht="12" customHeight="1">
      <c r="A34" s="80" t="s">
        <v>150</v>
      </c>
      <c r="B34" s="81" t="s">
        <v>151</v>
      </c>
      <c r="C34" s="82">
        <f>'1.2.sz.mell.'!C34+'1.3.sz.mell.'!C34+'1.4.sz.mell.'!C34</f>
        <v>0</v>
      </c>
      <c r="D34" s="82">
        <f>'1.2.sz.mell.'!D34+'1.3.sz.mell.'!D34+'1.4.sz.mell.'!D34</f>
        <v>273000</v>
      </c>
      <c r="E34" s="82">
        <f>'1.2.sz.mell.'!E34+'1.3.sz.mell.'!E34+'1.4.sz.mell.'!E34</f>
        <v>-273000</v>
      </c>
      <c r="F34" s="82">
        <f>'1.2.sz.mell.'!F34+'1.3.sz.mell.'!F34+'1.4.sz.mell.'!F34</f>
        <v>0</v>
      </c>
    </row>
    <row r="35" spans="1:6" s="76" customFormat="1" ht="12" customHeight="1">
      <c r="A35" s="80" t="s">
        <v>152</v>
      </c>
      <c r="B35" s="81" t="s">
        <v>153</v>
      </c>
      <c r="C35" s="82">
        <f>'1.2.sz.mell.'!C35+'1.3.sz.mell.'!C35+'1.4.sz.mell.'!C35</f>
        <v>0</v>
      </c>
      <c r="D35" s="82">
        <f>'1.2.sz.mell.'!D35+'1.3.sz.mell.'!D35+'1.4.sz.mell.'!D35</f>
        <v>0</v>
      </c>
      <c r="E35" s="82">
        <f>'1.2.sz.mell.'!E35+'1.3.sz.mell.'!E35+'1.4.sz.mell.'!E35</f>
        <v>0</v>
      </c>
      <c r="F35" s="82">
        <f>'1.2.sz.mell.'!F35+'1.3.sz.mell.'!F35+'1.4.sz.mell.'!F35</f>
        <v>0</v>
      </c>
    </row>
    <row r="36" spans="1:6" s="76" customFormat="1" ht="12" customHeight="1">
      <c r="A36" s="80" t="s">
        <v>154</v>
      </c>
      <c r="B36" s="81" t="s">
        <v>155</v>
      </c>
      <c r="C36" s="88">
        <f>'1.2.sz.mell.'!C36+'1.3.sz.mell.'!C36+'1.4.sz.mell.'!C36</f>
        <v>0</v>
      </c>
      <c r="D36" s="88">
        <f>'1.2.sz.mell.'!D36+'1.3.sz.mell.'!D36+'1.4.sz.mell.'!D36</f>
        <v>0</v>
      </c>
      <c r="E36" s="88">
        <f>'1.2.sz.mell.'!E36+'1.3.sz.mell.'!E36+'1.4.sz.mell.'!E36</f>
        <v>0</v>
      </c>
      <c r="F36" s="88">
        <f>'1.2.sz.mell.'!F36+'1.3.sz.mell.'!F36+'1.4.sz.mell.'!F36</f>
        <v>0</v>
      </c>
    </row>
    <row r="37" spans="1:6" s="76" customFormat="1" ht="12" customHeight="1" thickBot="1">
      <c r="A37" s="83" t="s">
        <v>156</v>
      </c>
      <c r="B37" s="84" t="s">
        <v>157</v>
      </c>
      <c r="C37" s="89">
        <f>'1.2.sz.mell.'!C37+'1.3.sz.mell.'!C37+'1.4.sz.mell.'!C37</f>
        <v>0</v>
      </c>
      <c r="D37" s="89">
        <f>'1.2.sz.mell.'!D37+'1.3.sz.mell.'!D37+'1.4.sz.mell.'!D37</f>
        <v>0</v>
      </c>
      <c r="E37" s="89">
        <f>'1.2.sz.mell.'!E37+'1.3.sz.mell.'!E37+'1.4.sz.mell.'!E37</f>
        <v>536000</v>
      </c>
      <c r="F37" s="89">
        <f>'1.2.sz.mell.'!F37+'1.3.sz.mell.'!F37+'1.4.sz.mell.'!F37</f>
        <v>536000</v>
      </c>
    </row>
    <row r="38" spans="1:6" s="76" customFormat="1" ht="12" customHeight="1" thickBot="1">
      <c r="A38" s="74" t="s">
        <v>37</v>
      </c>
      <c r="B38" s="75" t="s">
        <v>158</v>
      </c>
      <c r="C38" s="55">
        <f>SUM(C39:C43)</f>
        <v>0</v>
      </c>
      <c r="D38" s="55">
        <f t="shared" ref="D38:F38" si="4">SUM(D39:D43)</f>
        <v>0</v>
      </c>
      <c r="E38" s="55">
        <f t="shared" si="4"/>
        <v>0</v>
      </c>
      <c r="F38" s="55">
        <f t="shared" si="4"/>
        <v>0</v>
      </c>
    </row>
    <row r="39" spans="1:6" s="76" customFormat="1" ht="12" customHeight="1">
      <c r="A39" s="77" t="s">
        <v>74</v>
      </c>
      <c r="B39" s="78" t="s">
        <v>32</v>
      </c>
      <c r="C39" s="90">
        <f>'1.2.sz.mell.'!C39+'1.3.sz.mell.'!C39+'1.4.sz.mell.'!C39</f>
        <v>0</v>
      </c>
      <c r="D39" s="90">
        <f>'1.2.sz.mell.'!D39+'1.3.sz.mell.'!D39+'1.4.sz.mell.'!D39</f>
        <v>0</v>
      </c>
      <c r="E39" s="90">
        <f>'1.2.sz.mell.'!E39+'1.3.sz.mell.'!E39+'1.4.sz.mell.'!E39</f>
        <v>0</v>
      </c>
      <c r="F39" s="90">
        <f>'1.2.sz.mell.'!F39+'1.3.sz.mell.'!F39+'1.4.sz.mell.'!F39</f>
        <v>0</v>
      </c>
    </row>
    <row r="40" spans="1:6" s="76" customFormat="1" ht="12" customHeight="1">
      <c r="A40" s="80" t="s">
        <v>76</v>
      </c>
      <c r="B40" s="81" t="s">
        <v>34</v>
      </c>
      <c r="C40" s="88">
        <f>'1.2.sz.mell.'!C40+'1.3.sz.mell.'!C40+'1.4.sz.mell.'!C40</f>
        <v>0</v>
      </c>
      <c r="D40" s="88">
        <f>'1.2.sz.mell.'!D40+'1.3.sz.mell.'!D40+'1.4.sz.mell.'!D40</f>
        <v>0</v>
      </c>
      <c r="E40" s="88">
        <f>'1.2.sz.mell.'!E40+'1.3.sz.mell.'!E40+'1.4.sz.mell.'!E40</f>
        <v>0</v>
      </c>
      <c r="F40" s="88">
        <f>'1.2.sz.mell.'!F40+'1.3.sz.mell.'!F40+'1.4.sz.mell.'!F40</f>
        <v>0</v>
      </c>
    </row>
    <row r="41" spans="1:6" s="76" customFormat="1" ht="12" customHeight="1">
      <c r="A41" s="80" t="s">
        <v>78</v>
      </c>
      <c r="B41" s="81" t="s">
        <v>36</v>
      </c>
      <c r="C41" s="88">
        <f>'1.2.sz.mell.'!C41+'1.3.sz.mell.'!C41+'1.4.sz.mell.'!C41</f>
        <v>0</v>
      </c>
      <c r="D41" s="88">
        <f>'1.2.sz.mell.'!D41+'1.3.sz.mell.'!D41+'1.4.sz.mell.'!D41</f>
        <v>0</v>
      </c>
      <c r="E41" s="88">
        <f>'1.2.sz.mell.'!E41+'1.3.sz.mell.'!E41+'1.4.sz.mell.'!E41</f>
        <v>0</v>
      </c>
      <c r="F41" s="88">
        <f>'1.2.sz.mell.'!F41+'1.3.sz.mell.'!F41+'1.4.sz.mell.'!F41</f>
        <v>0</v>
      </c>
    </row>
    <row r="42" spans="1:6" s="76" customFormat="1" ht="12" customHeight="1">
      <c r="A42" s="80" t="s">
        <v>80</v>
      </c>
      <c r="B42" s="81" t="s">
        <v>159</v>
      </c>
      <c r="C42" s="88">
        <f>'1.2.sz.mell.'!C42+'1.3.sz.mell.'!C42+'1.4.sz.mell.'!C42</f>
        <v>0</v>
      </c>
      <c r="D42" s="88">
        <f>'1.2.sz.mell.'!D42+'1.3.sz.mell.'!D42+'1.4.sz.mell.'!D42</f>
        <v>0</v>
      </c>
      <c r="E42" s="88">
        <f>'1.2.sz.mell.'!E42+'1.3.sz.mell.'!E42+'1.4.sz.mell.'!E42</f>
        <v>0</v>
      </c>
      <c r="F42" s="88">
        <f>'1.2.sz.mell.'!F42+'1.3.sz.mell.'!F42+'1.4.sz.mell.'!F42</f>
        <v>0</v>
      </c>
    </row>
    <row r="43" spans="1:6" s="76" customFormat="1" ht="12" customHeight="1" thickBot="1">
      <c r="A43" s="83" t="s">
        <v>160</v>
      </c>
      <c r="B43" s="84" t="s">
        <v>161</v>
      </c>
      <c r="C43" s="89">
        <f>'1.2.sz.mell.'!C43+'1.3.sz.mell.'!C43+'1.4.sz.mell.'!C43</f>
        <v>0</v>
      </c>
      <c r="D43" s="89">
        <f>'1.2.sz.mell.'!D43+'1.3.sz.mell.'!D43+'1.4.sz.mell.'!D43</f>
        <v>0</v>
      </c>
      <c r="E43" s="89">
        <f>'1.2.sz.mell.'!E43+'1.3.sz.mell.'!E43+'1.4.sz.mell.'!E43</f>
        <v>0</v>
      </c>
      <c r="F43" s="89">
        <f>'1.2.sz.mell.'!F43+'1.3.sz.mell.'!F43+'1.4.sz.mell.'!F43</f>
        <v>0</v>
      </c>
    </row>
    <row r="44" spans="1:6" s="76" customFormat="1" ht="12" customHeight="1" thickBot="1">
      <c r="A44" s="74" t="s">
        <v>162</v>
      </c>
      <c r="B44" s="75" t="s">
        <v>163</v>
      </c>
      <c r="C44" s="55">
        <f>SUM(C45:C47)</f>
        <v>0</v>
      </c>
      <c r="D44" s="55">
        <f t="shared" ref="D44:F44" si="5">SUM(D45:D47)</f>
        <v>0</v>
      </c>
      <c r="E44" s="55">
        <f t="shared" si="5"/>
        <v>0</v>
      </c>
      <c r="F44" s="55">
        <f t="shared" si="5"/>
        <v>0</v>
      </c>
    </row>
    <row r="45" spans="1:6" s="76" customFormat="1" ht="12" customHeight="1">
      <c r="A45" s="77" t="s">
        <v>83</v>
      </c>
      <c r="B45" s="78" t="s">
        <v>164</v>
      </c>
      <c r="C45" s="79">
        <f>'1.2.sz.mell.'!C45+'1.3.sz.mell.'!C45+'1.4.sz.mell.'!C45</f>
        <v>0</v>
      </c>
      <c r="D45" s="79">
        <f>'1.2.sz.mell.'!D45+'1.3.sz.mell.'!D45+'1.4.sz.mell.'!D45</f>
        <v>0</v>
      </c>
      <c r="E45" s="79">
        <f>'1.2.sz.mell.'!E45+'1.3.sz.mell.'!E45+'1.4.sz.mell.'!E45</f>
        <v>0</v>
      </c>
      <c r="F45" s="79">
        <f>'1.2.sz.mell.'!F45+'1.3.sz.mell.'!F45+'1.4.sz.mell.'!F45</f>
        <v>0</v>
      </c>
    </row>
    <row r="46" spans="1:6" s="76" customFormat="1" ht="12" customHeight="1">
      <c r="A46" s="80" t="s">
        <v>85</v>
      </c>
      <c r="B46" s="81" t="s">
        <v>165</v>
      </c>
      <c r="C46" s="82">
        <f>'1.2.sz.mell.'!C46+'1.3.sz.mell.'!C46+'1.4.sz.mell.'!C46</f>
        <v>0</v>
      </c>
      <c r="D46" s="82">
        <f>'1.2.sz.mell.'!D46+'1.3.sz.mell.'!D46+'1.4.sz.mell.'!D46</f>
        <v>0</v>
      </c>
      <c r="E46" s="82">
        <f>'1.2.sz.mell.'!E46+'1.3.sz.mell.'!E46+'1.4.sz.mell.'!E46</f>
        <v>0</v>
      </c>
      <c r="F46" s="82">
        <f>'1.2.sz.mell.'!F46+'1.3.sz.mell.'!F46+'1.4.sz.mell.'!F46</f>
        <v>0</v>
      </c>
    </row>
    <row r="47" spans="1:6" s="76" customFormat="1" ht="12" customHeight="1">
      <c r="A47" s="80" t="s">
        <v>87</v>
      </c>
      <c r="B47" s="81" t="s">
        <v>166</v>
      </c>
      <c r="C47" s="82">
        <f>'1.2.sz.mell.'!C47+'1.3.sz.mell.'!C47+'1.4.sz.mell.'!C47</f>
        <v>0</v>
      </c>
      <c r="D47" s="82">
        <f>'1.2.sz.mell.'!D47+'1.3.sz.mell.'!D47+'1.4.sz.mell.'!D47</f>
        <v>0</v>
      </c>
      <c r="E47" s="82">
        <f>'1.2.sz.mell.'!E47+'1.3.sz.mell.'!E47+'1.4.sz.mell.'!E47</f>
        <v>0</v>
      </c>
      <c r="F47" s="82">
        <f>'1.2.sz.mell.'!F47+'1.3.sz.mell.'!F47+'1.4.sz.mell.'!F47</f>
        <v>0</v>
      </c>
    </row>
    <row r="48" spans="1:6" s="76" customFormat="1" ht="12" customHeight="1" thickBot="1">
      <c r="A48" s="83" t="s">
        <v>89</v>
      </c>
      <c r="B48" s="84" t="s">
        <v>167</v>
      </c>
      <c r="C48" s="86">
        <f>'1.2.sz.mell.'!C48+'1.3.sz.mell.'!C48+'1.4.sz.mell.'!C48</f>
        <v>0</v>
      </c>
      <c r="D48" s="86">
        <f>'1.2.sz.mell.'!D48+'1.3.sz.mell.'!D48+'1.4.sz.mell.'!D48</f>
        <v>0</v>
      </c>
      <c r="E48" s="86">
        <f>'1.2.sz.mell.'!E48+'1.3.sz.mell.'!E48+'1.4.sz.mell.'!E48</f>
        <v>0</v>
      </c>
      <c r="F48" s="86">
        <f>'1.2.sz.mell.'!F48+'1.3.sz.mell.'!F48+'1.4.sz.mell.'!F48</f>
        <v>0</v>
      </c>
    </row>
    <row r="49" spans="1:6" s="76" customFormat="1" ht="12" customHeight="1" thickBot="1">
      <c r="A49" s="74" t="s">
        <v>41</v>
      </c>
      <c r="B49" s="85" t="s">
        <v>168</v>
      </c>
      <c r="C49" s="55">
        <f>SUM(C50:C52)</f>
        <v>0</v>
      </c>
      <c r="D49" s="55">
        <f t="shared" ref="D49:F49" si="6">SUM(D50:D52)</f>
        <v>0</v>
      </c>
      <c r="E49" s="55">
        <f t="shared" si="6"/>
        <v>0</v>
      </c>
      <c r="F49" s="55">
        <f t="shared" si="6"/>
        <v>0</v>
      </c>
    </row>
    <row r="50" spans="1:6" s="76" customFormat="1" ht="12" customHeight="1">
      <c r="A50" s="77" t="s">
        <v>92</v>
      </c>
      <c r="B50" s="78" t="s">
        <v>169</v>
      </c>
      <c r="C50" s="88">
        <f>'1.2.sz.mell.'!C50+'1.3.sz.mell.'!C50+'1.4.sz.mell.'!C50</f>
        <v>0</v>
      </c>
      <c r="D50" s="88">
        <f>'1.2.sz.mell.'!D50+'1.3.sz.mell.'!D50+'1.4.sz.mell.'!D50</f>
        <v>0</v>
      </c>
      <c r="E50" s="88">
        <f>'1.2.sz.mell.'!E50+'1.3.sz.mell.'!E50+'1.4.sz.mell.'!E50</f>
        <v>0</v>
      </c>
      <c r="F50" s="88">
        <f>'1.2.sz.mell.'!F50+'1.3.sz.mell.'!F50+'1.4.sz.mell.'!F50</f>
        <v>0</v>
      </c>
    </row>
    <row r="51" spans="1:6" s="76" customFormat="1" ht="12" customHeight="1">
      <c r="A51" s="80" t="s">
        <v>94</v>
      </c>
      <c r="B51" s="81" t="s">
        <v>170</v>
      </c>
      <c r="C51" s="88">
        <f>'1.2.sz.mell.'!C51+'1.3.sz.mell.'!C51+'1.4.sz.mell.'!C51</f>
        <v>0</v>
      </c>
      <c r="D51" s="88">
        <f>'1.2.sz.mell.'!D51+'1.3.sz.mell.'!D51+'1.4.sz.mell.'!D51</f>
        <v>0</v>
      </c>
      <c r="E51" s="88">
        <f>'1.2.sz.mell.'!E51+'1.3.sz.mell.'!E51+'1.4.sz.mell.'!E51</f>
        <v>0</v>
      </c>
      <c r="F51" s="88">
        <f>'1.2.sz.mell.'!F51+'1.3.sz.mell.'!F51+'1.4.sz.mell.'!F51</f>
        <v>0</v>
      </c>
    </row>
    <row r="52" spans="1:6" s="76" customFormat="1" ht="12" customHeight="1">
      <c r="A52" s="80" t="s">
        <v>96</v>
      </c>
      <c r="B52" s="81" t="s">
        <v>171</v>
      </c>
      <c r="C52" s="88">
        <f>'1.2.sz.mell.'!C52+'1.3.sz.mell.'!C52+'1.4.sz.mell.'!C52</f>
        <v>0</v>
      </c>
      <c r="D52" s="88">
        <f>'1.2.sz.mell.'!D52+'1.3.sz.mell.'!D52+'1.4.sz.mell.'!D52</f>
        <v>0</v>
      </c>
      <c r="E52" s="88">
        <f>'1.2.sz.mell.'!E52+'1.3.sz.mell.'!E52+'1.4.sz.mell.'!E52</f>
        <v>0</v>
      </c>
      <c r="F52" s="88">
        <f>'1.2.sz.mell.'!F52+'1.3.sz.mell.'!F52+'1.4.sz.mell.'!F52</f>
        <v>0</v>
      </c>
    </row>
    <row r="53" spans="1:6" s="76" customFormat="1" ht="12" customHeight="1" thickBot="1">
      <c r="A53" s="83" t="s">
        <v>98</v>
      </c>
      <c r="B53" s="84" t="s">
        <v>172</v>
      </c>
      <c r="C53" s="88">
        <f>'1.2.sz.mell.'!C53+'1.3.sz.mell.'!C53+'1.4.sz.mell.'!C53</f>
        <v>0</v>
      </c>
      <c r="D53" s="88">
        <f>'1.2.sz.mell.'!D53+'1.3.sz.mell.'!D53+'1.4.sz.mell.'!D53</f>
        <v>0</v>
      </c>
      <c r="E53" s="88">
        <f>'1.2.sz.mell.'!E53+'1.3.sz.mell.'!E53+'1.4.sz.mell.'!E53</f>
        <v>0</v>
      </c>
      <c r="F53" s="88">
        <f>'1.2.sz.mell.'!F53+'1.3.sz.mell.'!F53+'1.4.sz.mell.'!F53</f>
        <v>0</v>
      </c>
    </row>
    <row r="54" spans="1:6" s="76" customFormat="1" ht="12" customHeight="1" thickBot="1">
      <c r="A54" s="74" t="s">
        <v>43</v>
      </c>
      <c r="B54" s="75" t="s">
        <v>173</v>
      </c>
      <c r="C54" s="62">
        <f>+C5+C6+C13+C20+C27+C38+C44+C49</f>
        <v>193695298</v>
      </c>
      <c r="D54" s="62">
        <f t="shared" ref="D54:F54" si="7">+D5+D6+D13+D20+D27+D38+D44+D49</f>
        <v>213383449</v>
      </c>
      <c r="E54" s="62">
        <f t="shared" si="7"/>
        <v>5291009</v>
      </c>
      <c r="F54" s="62">
        <f t="shared" si="7"/>
        <v>218674458</v>
      </c>
    </row>
    <row r="55" spans="1:6" s="76" customFormat="1" ht="12" customHeight="1" thickBot="1">
      <c r="A55" s="91" t="s">
        <v>174</v>
      </c>
      <c r="B55" s="85" t="s">
        <v>175</v>
      </c>
      <c r="C55" s="55">
        <f>SUM(C56:C58)</f>
        <v>0</v>
      </c>
      <c r="D55" s="55">
        <f t="shared" ref="D55:F55" si="8">SUM(D56:D58)</f>
        <v>0</v>
      </c>
      <c r="E55" s="55">
        <f t="shared" si="8"/>
        <v>0</v>
      </c>
      <c r="F55" s="55">
        <f t="shared" si="8"/>
        <v>0</v>
      </c>
    </row>
    <row r="56" spans="1:6" s="76" customFormat="1" ht="12" customHeight="1">
      <c r="A56" s="77" t="s">
        <v>176</v>
      </c>
      <c r="B56" s="78" t="s">
        <v>177</v>
      </c>
      <c r="C56" s="88">
        <f>'1.2.sz.mell.'!C56+'1.3.sz.mell.'!C56+'1.4.sz.mell.'!C56</f>
        <v>0</v>
      </c>
      <c r="D56" s="88">
        <f>'1.2.sz.mell.'!D56+'1.3.sz.mell.'!D56+'1.4.sz.mell.'!D56</f>
        <v>0</v>
      </c>
      <c r="E56" s="88">
        <f>'1.2.sz.mell.'!E56+'1.3.sz.mell.'!E56+'1.4.sz.mell.'!E56</f>
        <v>0</v>
      </c>
      <c r="F56" s="88">
        <f>'1.2.sz.mell.'!F56+'1.3.sz.mell.'!F56+'1.4.sz.mell.'!F56</f>
        <v>0</v>
      </c>
    </row>
    <row r="57" spans="1:6" s="76" customFormat="1" ht="12" customHeight="1">
      <c r="A57" s="80" t="s">
        <v>178</v>
      </c>
      <c r="B57" s="81" t="s">
        <v>179</v>
      </c>
      <c r="C57" s="88">
        <f>'1.2.sz.mell.'!C57+'1.3.sz.mell.'!C57+'1.4.sz.mell.'!C57</f>
        <v>0</v>
      </c>
      <c r="D57" s="88">
        <f>'1.2.sz.mell.'!D57+'1.3.sz.mell.'!D57+'1.4.sz.mell.'!D57</f>
        <v>0</v>
      </c>
      <c r="E57" s="88">
        <f>'1.2.sz.mell.'!E57+'1.3.sz.mell.'!E57+'1.4.sz.mell.'!E57</f>
        <v>0</v>
      </c>
      <c r="F57" s="88">
        <f>'1.2.sz.mell.'!F57+'1.3.sz.mell.'!F57+'1.4.sz.mell.'!F57</f>
        <v>0</v>
      </c>
    </row>
    <row r="58" spans="1:6" s="76" customFormat="1" ht="12" customHeight="1" thickBot="1">
      <c r="A58" s="83" t="s">
        <v>180</v>
      </c>
      <c r="B58" s="92" t="s">
        <v>181</v>
      </c>
      <c r="C58" s="88">
        <f>'1.2.sz.mell.'!C58+'1.3.sz.mell.'!C58+'1.4.sz.mell.'!C58</f>
        <v>0</v>
      </c>
      <c r="D58" s="88">
        <f>'1.2.sz.mell.'!D58+'1.3.sz.mell.'!D58+'1.4.sz.mell.'!D58</f>
        <v>0</v>
      </c>
      <c r="E58" s="88">
        <f>'1.2.sz.mell.'!E58+'1.3.sz.mell.'!E58+'1.4.sz.mell.'!E58</f>
        <v>0</v>
      </c>
      <c r="F58" s="88">
        <f>'1.2.sz.mell.'!F58+'1.3.sz.mell.'!F58+'1.4.sz.mell.'!F58</f>
        <v>0</v>
      </c>
    </row>
    <row r="59" spans="1:6" s="76" customFormat="1" ht="12" customHeight="1" thickBot="1">
      <c r="A59" s="91" t="s">
        <v>182</v>
      </c>
      <c r="B59" s="85" t="s">
        <v>183</v>
      </c>
      <c r="C59" s="55">
        <f>SUM(C60:C63)</f>
        <v>0</v>
      </c>
      <c r="D59" s="55">
        <f t="shared" ref="D59:F59" si="9">SUM(D60:D63)</f>
        <v>0</v>
      </c>
      <c r="E59" s="55">
        <f t="shared" si="9"/>
        <v>0</v>
      </c>
      <c r="F59" s="55">
        <f t="shared" si="9"/>
        <v>0</v>
      </c>
    </row>
    <row r="60" spans="1:6" s="76" customFormat="1" ht="12" customHeight="1">
      <c r="A60" s="77" t="s">
        <v>184</v>
      </c>
      <c r="B60" s="78" t="s">
        <v>185</v>
      </c>
      <c r="C60" s="88">
        <f>'1.2.sz.mell.'!C60+'1.3.sz.mell.'!C60+'1.4.sz.mell.'!C60</f>
        <v>0</v>
      </c>
      <c r="D60" s="88">
        <f>'1.2.sz.mell.'!D60+'1.3.sz.mell.'!D60+'1.4.sz.mell.'!D60</f>
        <v>0</v>
      </c>
      <c r="E60" s="88">
        <f>'1.2.sz.mell.'!E60+'1.3.sz.mell.'!E60+'1.4.sz.mell.'!E60</f>
        <v>0</v>
      </c>
      <c r="F60" s="88">
        <f>'1.2.sz.mell.'!F60+'1.3.sz.mell.'!F60+'1.4.sz.mell.'!F60</f>
        <v>0</v>
      </c>
    </row>
    <row r="61" spans="1:6" s="76" customFormat="1" ht="12" customHeight="1">
      <c r="A61" s="80" t="s">
        <v>186</v>
      </c>
      <c r="B61" s="81" t="s">
        <v>187</v>
      </c>
      <c r="C61" s="88">
        <f>'1.2.sz.mell.'!C61+'1.3.sz.mell.'!C61+'1.4.sz.mell.'!C61</f>
        <v>0</v>
      </c>
      <c r="D61" s="88">
        <f>'1.2.sz.mell.'!D61+'1.3.sz.mell.'!D61+'1.4.sz.mell.'!D61</f>
        <v>0</v>
      </c>
      <c r="E61" s="88">
        <f>'1.2.sz.mell.'!E61+'1.3.sz.mell.'!E61+'1.4.sz.mell.'!E61</f>
        <v>0</v>
      </c>
      <c r="F61" s="88">
        <f>'1.2.sz.mell.'!F61+'1.3.sz.mell.'!F61+'1.4.sz.mell.'!F61</f>
        <v>0</v>
      </c>
    </row>
    <row r="62" spans="1:6" s="76" customFormat="1" ht="12" customHeight="1">
      <c r="A62" s="80" t="s">
        <v>188</v>
      </c>
      <c r="B62" s="81" t="s">
        <v>189</v>
      </c>
      <c r="C62" s="88">
        <f>'1.2.sz.mell.'!C62+'1.3.sz.mell.'!C62+'1.4.sz.mell.'!C62</f>
        <v>0</v>
      </c>
      <c r="D62" s="88">
        <f>'1.2.sz.mell.'!D62+'1.3.sz.mell.'!D62+'1.4.sz.mell.'!D62</f>
        <v>0</v>
      </c>
      <c r="E62" s="88">
        <f>'1.2.sz.mell.'!E62+'1.3.sz.mell.'!E62+'1.4.sz.mell.'!E62</f>
        <v>0</v>
      </c>
      <c r="F62" s="88">
        <f>'1.2.sz.mell.'!F62+'1.3.sz.mell.'!F62+'1.4.sz.mell.'!F62</f>
        <v>0</v>
      </c>
    </row>
    <row r="63" spans="1:6" s="76" customFormat="1" ht="12" customHeight="1" thickBot="1">
      <c r="A63" s="83" t="s">
        <v>190</v>
      </c>
      <c r="B63" s="84" t="s">
        <v>191</v>
      </c>
      <c r="C63" s="88">
        <f>'1.2.sz.mell.'!C63+'1.3.sz.mell.'!C63+'1.4.sz.mell.'!C63</f>
        <v>0</v>
      </c>
      <c r="D63" s="88">
        <f>'1.2.sz.mell.'!D63+'1.3.sz.mell.'!D63+'1.4.sz.mell.'!D63</f>
        <v>0</v>
      </c>
      <c r="E63" s="88">
        <f>'1.2.sz.mell.'!E63+'1.3.sz.mell.'!E63+'1.4.sz.mell.'!E63</f>
        <v>0</v>
      </c>
      <c r="F63" s="88">
        <f>'1.2.sz.mell.'!F63+'1.3.sz.mell.'!F63+'1.4.sz.mell.'!F63</f>
        <v>0</v>
      </c>
    </row>
    <row r="64" spans="1:6" s="76" customFormat="1" ht="12" customHeight="1" thickBot="1">
      <c r="A64" s="91" t="s">
        <v>192</v>
      </c>
      <c r="B64" s="85" t="s">
        <v>193</v>
      </c>
      <c r="C64" s="55">
        <f>SUM(C65:C66)</f>
        <v>7497702</v>
      </c>
      <c r="D64" s="55">
        <f t="shared" ref="D64:F64" si="10">SUM(D65:D66)</f>
        <v>7496588</v>
      </c>
      <c r="E64" s="55">
        <f t="shared" si="10"/>
        <v>0</v>
      </c>
      <c r="F64" s="55">
        <f t="shared" si="10"/>
        <v>7496588</v>
      </c>
    </row>
    <row r="65" spans="1:6" s="76" customFormat="1" ht="12" customHeight="1">
      <c r="A65" s="77" t="s">
        <v>194</v>
      </c>
      <c r="B65" s="78" t="s">
        <v>195</v>
      </c>
      <c r="C65" s="88">
        <f>'1.2.sz.mell.'!C65+'1.3.sz.mell.'!C65+'1.4.sz.mell.'!C65</f>
        <v>7497702</v>
      </c>
      <c r="D65" s="88">
        <f>'1.2.sz.mell.'!D65+'1.3.sz.mell.'!D65+'1.4.sz.mell.'!D65</f>
        <v>7496588</v>
      </c>
      <c r="E65" s="88">
        <f>'1.2.sz.mell.'!E65+'1.3.sz.mell.'!E65+'1.4.sz.mell.'!E65</f>
        <v>0</v>
      </c>
      <c r="F65" s="88">
        <f>'1.2.sz.mell.'!F65+'1.3.sz.mell.'!F65+'1.4.sz.mell.'!F65</f>
        <v>7496588</v>
      </c>
    </row>
    <row r="66" spans="1:6" s="76" customFormat="1" ht="12" customHeight="1" thickBot="1">
      <c r="A66" s="83" t="s">
        <v>196</v>
      </c>
      <c r="B66" s="84" t="s">
        <v>197</v>
      </c>
      <c r="C66" s="88">
        <f>'1.2.sz.mell.'!C66+'1.3.sz.mell.'!C66+'1.4.sz.mell.'!C66</f>
        <v>0</v>
      </c>
      <c r="D66" s="88">
        <f>'1.2.sz.mell.'!D66+'1.3.sz.mell.'!D66+'1.4.sz.mell.'!D66</f>
        <v>0</v>
      </c>
      <c r="E66" s="88">
        <f>'1.2.sz.mell.'!E66+'1.3.sz.mell.'!E66+'1.4.sz.mell.'!E66</f>
        <v>0</v>
      </c>
      <c r="F66" s="88">
        <f>'1.2.sz.mell.'!F66+'1.3.sz.mell.'!F66+'1.4.sz.mell.'!F66</f>
        <v>0</v>
      </c>
    </row>
    <row r="67" spans="1:6" s="76" customFormat="1" ht="12" customHeight="1" thickBot="1">
      <c r="A67" s="91" t="s">
        <v>198</v>
      </c>
      <c r="B67" s="85" t="s">
        <v>199</v>
      </c>
      <c r="C67" s="55">
        <f>SUM(C68:C70)</f>
        <v>0</v>
      </c>
      <c r="D67" s="55">
        <f t="shared" ref="D67:F67" si="11">SUM(D68:D70)</f>
        <v>0</v>
      </c>
      <c r="E67" s="55">
        <f t="shared" si="11"/>
        <v>0</v>
      </c>
      <c r="F67" s="55">
        <f t="shared" si="11"/>
        <v>0</v>
      </c>
    </row>
    <row r="68" spans="1:6" s="76" customFormat="1" ht="12" customHeight="1">
      <c r="A68" s="77" t="s">
        <v>200</v>
      </c>
      <c r="B68" s="78" t="s">
        <v>201</v>
      </c>
      <c r="C68" s="88">
        <f>'1.2.sz.mell.'!C68+'1.3.sz.mell.'!C68+'1.4.sz.mell.'!C68</f>
        <v>0</v>
      </c>
      <c r="D68" s="88">
        <f>'1.2.sz.mell.'!D68+'1.3.sz.mell.'!D68+'1.4.sz.mell.'!D68</f>
        <v>0</v>
      </c>
      <c r="E68" s="88">
        <f>'1.2.sz.mell.'!E68+'1.3.sz.mell.'!E68+'1.4.sz.mell.'!E68</f>
        <v>0</v>
      </c>
      <c r="F68" s="88">
        <f>'1.2.sz.mell.'!F68+'1.3.sz.mell.'!F68+'1.4.sz.mell.'!F68</f>
        <v>0</v>
      </c>
    </row>
    <row r="69" spans="1:6" s="76" customFormat="1" ht="12" customHeight="1">
      <c r="A69" s="80" t="s">
        <v>202</v>
      </c>
      <c r="B69" s="81" t="s">
        <v>203</v>
      </c>
      <c r="C69" s="88">
        <f>'1.2.sz.mell.'!C69+'1.3.sz.mell.'!C69+'1.4.sz.mell.'!C69</f>
        <v>0</v>
      </c>
      <c r="D69" s="88">
        <f>'1.2.sz.mell.'!D69+'1.3.sz.mell.'!D69+'1.4.sz.mell.'!D69</f>
        <v>0</v>
      </c>
      <c r="E69" s="88">
        <f>'1.2.sz.mell.'!E69+'1.3.sz.mell.'!E69+'1.4.sz.mell.'!E69</f>
        <v>0</v>
      </c>
      <c r="F69" s="88">
        <f>'1.2.sz.mell.'!F69+'1.3.sz.mell.'!F69+'1.4.sz.mell.'!F69</f>
        <v>0</v>
      </c>
    </row>
    <row r="70" spans="1:6" s="76" customFormat="1" ht="12" customHeight="1" thickBot="1">
      <c r="A70" s="83" t="s">
        <v>204</v>
      </c>
      <c r="B70" s="84" t="s">
        <v>205</v>
      </c>
      <c r="C70" s="88">
        <f>'1.2.sz.mell.'!C70+'1.3.sz.mell.'!C70+'1.4.sz.mell.'!C70</f>
        <v>0</v>
      </c>
      <c r="D70" s="88">
        <f>'1.2.sz.mell.'!D70+'1.3.sz.mell.'!D70+'1.4.sz.mell.'!D70</f>
        <v>0</v>
      </c>
      <c r="E70" s="88">
        <f>'1.2.sz.mell.'!E70+'1.3.sz.mell.'!E70+'1.4.sz.mell.'!E70</f>
        <v>0</v>
      </c>
      <c r="F70" s="88">
        <f>'1.2.sz.mell.'!F70+'1.3.sz.mell.'!F70+'1.4.sz.mell.'!F70</f>
        <v>0</v>
      </c>
    </row>
    <row r="71" spans="1:6" s="76" customFormat="1" ht="12" customHeight="1" thickBot="1">
      <c r="A71" s="91" t="s">
        <v>206</v>
      </c>
      <c r="B71" s="85" t="s">
        <v>207</v>
      </c>
      <c r="C71" s="55">
        <f>SUM(C72:C75)</f>
        <v>0</v>
      </c>
      <c r="D71" s="55">
        <f t="shared" ref="D71:F71" si="12">SUM(D72:D75)</f>
        <v>0</v>
      </c>
      <c r="E71" s="55">
        <f t="shared" si="12"/>
        <v>0</v>
      </c>
      <c r="F71" s="55">
        <f t="shared" si="12"/>
        <v>0</v>
      </c>
    </row>
    <row r="72" spans="1:6" s="76" customFormat="1" ht="12" customHeight="1">
      <c r="A72" s="93" t="s">
        <v>208</v>
      </c>
      <c r="B72" s="78" t="s">
        <v>209</v>
      </c>
      <c r="C72" s="88">
        <f>'1.2.sz.mell.'!C72+'1.3.sz.mell.'!C72+'1.4.sz.mell.'!C72</f>
        <v>0</v>
      </c>
      <c r="D72" s="88">
        <f>'1.2.sz.mell.'!D72+'1.3.sz.mell.'!D72+'1.4.sz.mell.'!D72</f>
        <v>0</v>
      </c>
      <c r="E72" s="88">
        <f>'1.2.sz.mell.'!E72+'1.3.sz.mell.'!E72+'1.4.sz.mell.'!E72</f>
        <v>0</v>
      </c>
      <c r="F72" s="88">
        <f>'1.2.sz.mell.'!F72+'1.3.sz.mell.'!F72+'1.4.sz.mell.'!F72</f>
        <v>0</v>
      </c>
    </row>
    <row r="73" spans="1:6" s="76" customFormat="1" ht="12" customHeight="1">
      <c r="A73" s="94" t="s">
        <v>210</v>
      </c>
      <c r="B73" s="81" t="s">
        <v>211</v>
      </c>
      <c r="C73" s="88">
        <f>'1.2.sz.mell.'!C73+'1.3.sz.mell.'!C73+'1.4.sz.mell.'!C73</f>
        <v>0</v>
      </c>
      <c r="D73" s="88">
        <f>'1.2.sz.mell.'!D73+'1.3.sz.mell.'!D73+'1.4.sz.mell.'!D73</f>
        <v>0</v>
      </c>
      <c r="E73" s="88">
        <f>'1.2.sz.mell.'!E73+'1.3.sz.mell.'!E73+'1.4.sz.mell.'!E73</f>
        <v>0</v>
      </c>
      <c r="F73" s="88">
        <f>'1.2.sz.mell.'!F73+'1.3.sz.mell.'!F73+'1.4.sz.mell.'!F73</f>
        <v>0</v>
      </c>
    </row>
    <row r="74" spans="1:6" s="76" customFormat="1" ht="12" customHeight="1">
      <c r="A74" s="94" t="s">
        <v>212</v>
      </c>
      <c r="B74" s="81" t="s">
        <v>213</v>
      </c>
      <c r="C74" s="88">
        <f>'1.2.sz.mell.'!C74+'1.3.sz.mell.'!C74+'1.4.sz.mell.'!C74</f>
        <v>0</v>
      </c>
      <c r="D74" s="88">
        <f>'1.2.sz.mell.'!D74+'1.3.sz.mell.'!D74+'1.4.sz.mell.'!D74</f>
        <v>0</v>
      </c>
      <c r="E74" s="88">
        <f>'1.2.sz.mell.'!E74+'1.3.sz.mell.'!E74+'1.4.sz.mell.'!E74</f>
        <v>0</v>
      </c>
      <c r="F74" s="88">
        <f>'1.2.sz.mell.'!F74+'1.3.sz.mell.'!F74+'1.4.sz.mell.'!F74</f>
        <v>0</v>
      </c>
    </row>
    <row r="75" spans="1:6" s="76" customFormat="1" ht="12" customHeight="1" thickBot="1">
      <c r="A75" s="95" t="s">
        <v>214</v>
      </c>
      <c r="B75" s="84" t="s">
        <v>215</v>
      </c>
      <c r="C75" s="88">
        <f>'1.2.sz.mell.'!C75+'1.3.sz.mell.'!C75+'1.4.sz.mell.'!C75</f>
        <v>0</v>
      </c>
      <c r="D75" s="88">
        <f>'1.2.sz.mell.'!D75+'1.3.sz.mell.'!D75+'1.4.sz.mell.'!D75</f>
        <v>0</v>
      </c>
      <c r="E75" s="88">
        <f>'1.2.sz.mell.'!E75+'1.3.sz.mell.'!E75+'1.4.sz.mell.'!E75</f>
        <v>0</v>
      </c>
      <c r="F75" s="88">
        <f>'1.2.sz.mell.'!F75+'1.3.sz.mell.'!F75+'1.4.sz.mell.'!F75</f>
        <v>0</v>
      </c>
    </row>
    <row r="76" spans="1:6" s="76" customFormat="1" ht="13.5" customHeight="1" thickBot="1">
      <c r="A76" s="91" t="s">
        <v>216</v>
      </c>
      <c r="B76" s="85" t="s">
        <v>217</v>
      </c>
      <c r="C76" s="96"/>
      <c r="D76" s="96"/>
      <c r="E76" s="96"/>
      <c r="F76" s="96"/>
    </row>
    <row r="77" spans="1:6" s="76" customFormat="1" ht="15.75" customHeight="1" thickBot="1">
      <c r="A77" s="91" t="s">
        <v>218</v>
      </c>
      <c r="B77" s="97" t="s">
        <v>219</v>
      </c>
      <c r="C77" s="62">
        <f>+C55+C59+C64+C67+C71+C76</f>
        <v>7497702</v>
      </c>
      <c r="D77" s="62">
        <f t="shared" ref="D77:F77" si="13">+D55+D59+D64+D67+D71+D76</f>
        <v>7496588</v>
      </c>
      <c r="E77" s="62">
        <f t="shared" si="13"/>
        <v>0</v>
      </c>
      <c r="F77" s="62">
        <f t="shared" si="13"/>
        <v>7496588</v>
      </c>
    </row>
    <row r="78" spans="1:6" s="76" customFormat="1" ht="16.5" customHeight="1" thickBot="1">
      <c r="A78" s="98" t="s">
        <v>220</v>
      </c>
      <c r="B78" s="99" t="s">
        <v>221</v>
      </c>
      <c r="C78" s="62">
        <f>+C54+C77</f>
        <v>201193000</v>
      </c>
      <c r="D78" s="62">
        <f t="shared" ref="D78:F78" si="14">+D54+D77</f>
        <v>220880037</v>
      </c>
      <c r="E78" s="62">
        <f t="shared" si="14"/>
        <v>5291009</v>
      </c>
      <c r="F78" s="62">
        <f t="shared" si="14"/>
        <v>226171046</v>
      </c>
    </row>
    <row r="79" spans="1:6" s="76" customFormat="1" ht="16.5" customHeight="1">
      <c r="A79" s="100"/>
      <c r="B79" s="100"/>
      <c r="C79" s="101"/>
      <c r="D79" s="101"/>
      <c r="E79" s="101"/>
      <c r="F79" s="101"/>
    </row>
    <row r="80" spans="1:6" ht="16.5" customHeight="1">
      <c r="A80" s="249" t="s">
        <v>222</v>
      </c>
      <c r="B80" s="249"/>
      <c r="C80" s="249"/>
      <c r="D80" s="249"/>
      <c r="E80" s="249"/>
      <c r="F80" s="249"/>
    </row>
    <row r="81" spans="1:6" s="103" customFormat="1" ht="16.5" customHeight="1" thickBot="1">
      <c r="A81" s="251" t="s">
        <v>223</v>
      </c>
      <c r="B81" s="251"/>
      <c r="C81" s="102"/>
      <c r="D81" s="102"/>
      <c r="E81" s="102"/>
      <c r="F81" s="102"/>
    </row>
    <row r="82" spans="1:6" ht="48.75" thickBot="1">
      <c r="A82" s="67" t="s">
        <v>107</v>
      </c>
      <c r="B82" s="68" t="s">
        <v>224</v>
      </c>
      <c r="C82" s="69" t="s">
        <v>357</v>
      </c>
      <c r="D82" s="248" t="s">
        <v>362</v>
      </c>
      <c r="E82" s="69" t="s">
        <v>344</v>
      </c>
      <c r="F82" s="69" t="s">
        <v>345</v>
      </c>
    </row>
    <row r="83" spans="1:6" s="73" customFormat="1" ht="12" customHeight="1" thickBot="1">
      <c r="A83" s="54">
        <v>1</v>
      </c>
      <c r="B83" s="104">
        <v>2</v>
      </c>
      <c r="C83" s="105">
        <v>3</v>
      </c>
      <c r="D83" s="105">
        <v>4</v>
      </c>
      <c r="E83" s="105">
        <v>5</v>
      </c>
      <c r="F83" s="105">
        <v>6</v>
      </c>
    </row>
    <row r="84" spans="1:6" ht="12" customHeight="1" thickBot="1">
      <c r="A84" s="106" t="s">
        <v>4</v>
      </c>
      <c r="B84" s="107" t="s">
        <v>225</v>
      </c>
      <c r="C84" s="108">
        <f>SUM(C85:C89)</f>
        <v>197340000</v>
      </c>
      <c r="D84" s="108">
        <f t="shared" ref="D84:F84" si="15">SUM(D85:D89)</f>
        <v>216341151</v>
      </c>
      <c r="E84" s="108">
        <f t="shared" si="15"/>
        <v>5144109</v>
      </c>
      <c r="F84" s="108">
        <f t="shared" si="15"/>
        <v>221485260</v>
      </c>
    </row>
    <row r="85" spans="1:6" ht="12" customHeight="1">
      <c r="A85" s="109" t="s">
        <v>5</v>
      </c>
      <c r="B85" s="110" t="s">
        <v>55</v>
      </c>
      <c r="C85" s="111">
        <f>'1.2.sz.mell.'!C85+'1.3.sz.mell.'!C85+'1.4.sz.mell.'!C85</f>
        <v>103468000</v>
      </c>
      <c r="D85" s="111">
        <f>'1.2.sz.mell.'!D85+'1.3.sz.mell.'!D85+'1.4.sz.mell.'!D85</f>
        <v>117588797</v>
      </c>
      <c r="E85" s="111">
        <f>'1.2.sz.mell.'!E85+'1.3.sz.mell.'!E85+'1.4.sz.mell.'!E85</f>
        <v>3108353</v>
      </c>
      <c r="F85" s="111">
        <f>'1.2.sz.mell.'!F85+'1.3.sz.mell.'!F85+'1.4.sz.mell.'!F85</f>
        <v>120697150</v>
      </c>
    </row>
    <row r="86" spans="1:6" ht="12" customHeight="1">
      <c r="A86" s="80" t="s">
        <v>6</v>
      </c>
      <c r="B86" s="16" t="s">
        <v>56</v>
      </c>
      <c r="C86" s="82">
        <f>'1.2.sz.mell.'!C86+'1.3.sz.mell.'!C86+'1.4.sz.mell.'!C86</f>
        <v>30381000</v>
      </c>
      <c r="D86" s="82">
        <f>'1.2.sz.mell.'!D86+'1.3.sz.mell.'!D86+'1.4.sz.mell.'!D86</f>
        <v>34101524</v>
      </c>
      <c r="E86" s="82">
        <f>'1.2.sz.mell.'!E86+'1.3.sz.mell.'!E86+'1.4.sz.mell.'!E86</f>
        <v>879756</v>
      </c>
      <c r="F86" s="82">
        <f>'1.2.sz.mell.'!F86+'1.3.sz.mell.'!F86+'1.4.sz.mell.'!F86</f>
        <v>34981280</v>
      </c>
    </row>
    <row r="87" spans="1:6" ht="12" customHeight="1">
      <c r="A87" s="80" t="s">
        <v>7</v>
      </c>
      <c r="B87" s="16" t="s">
        <v>57</v>
      </c>
      <c r="C87" s="86">
        <f>'1.2.sz.mell.'!C87+'1.3.sz.mell.'!C87+'1.4.sz.mell.'!C87</f>
        <v>49827000</v>
      </c>
      <c r="D87" s="86">
        <f>'1.2.sz.mell.'!D87+'1.3.sz.mell.'!D87+'1.4.sz.mell.'!D87</f>
        <v>47754000</v>
      </c>
      <c r="E87" s="86">
        <f>'1.2.sz.mell.'!E87+'1.3.sz.mell.'!E87+'1.4.sz.mell.'!E87</f>
        <v>1156000</v>
      </c>
      <c r="F87" s="86">
        <f>'1.2.sz.mell.'!F87+'1.3.sz.mell.'!F87+'1.4.sz.mell.'!F87</f>
        <v>48910000</v>
      </c>
    </row>
    <row r="88" spans="1:6" ht="12" customHeight="1">
      <c r="A88" s="80" t="s">
        <v>8</v>
      </c>
      <c r="B88" s="112" t="s">
        <v>58</v>
      </c>
      <c r="C88" s="86">
        <f>'1.2.sz.mell.'!C88+'1.3.sz.mell.'!C88+'1.4.sz.mell.'!C88</f>
        <v>0</v>
      </c>
      <c r="D88" s="86">
        <f>'1.2.sz.mell.'!D88+'1.3.sz.mell.'!D88+'1.4.sz.mell.'!D88</f>
        <v>0</v>
      </c>
      <c r="E88" s="86">
        <f>'1.2.sz.mell.'!E88+'1.3.sz.mell.'!E88+'1.4.sz.mell.'!E88</f>
        <v>0</v>
      </c>
      <c r="F88" s="86">
        <f>'1.2.sz.mell.'!F88+'1.3.sz.mell.'!F88+'1.4.sz.mell.'!F88</f>
        <v>0</v>
      </c>
    </row>
    <row r="89" spans="1:6" ht="12" customHeight="1" thickBot="1">
      <c r="A89" s="80" t="s">
        <v>226</v>
      </c>
      <c r="B89" s="113" t="s">
        <v>59</v>
      </c>
      <c r="C89" s="86">
        <f>'1.2.sz.mell.'!C89+'1.3.sz.mell.'!C89+'1.4.sz.mell.'!C89</f>
        <v>13664000</v>
      </c>
      <c r="D89" s="86">
        <f>'1.2.sz.mell.'!D89+'1.3.sz.mell.'!D89+'1.4.sz.mell.'!D89</f>
        <v>16896830</v>
      </c>
      <c r="E89" s="86">
        <f>'1.2.sz.mell.'!E89+'1.3.sz.mell.'!E89+'1.4.sz.mell.'!E89</f>
        <v>0</v>
      </c>
      <c r="F89" s="86">
        <f>'1.2.sz.mell.'!F89+'1.3.sz.mell.'!F89+'1.4.sz.mell.'!F89</f>
        <v>16896830</v>
      </c>
    </row>
    <row r="90" spans="1:6" ht="12" customHeight="1" thickBot="1">
      <c r="A90" s="74" t="s">
        <v>10</v>
      </c>
      <c r="B90" s="115" t="s">
        <v>227</v>
      </c>
      <c r="C90" s="55">
        <f>+C91+C93+C95</f>
        <v>150000</v>
      </c>
      <c r="D90" s="55">
        <f t="shared" ref="D90:F90" si="16">+D91+D93+D95</f>
        <v>1137000</v>
      </c>
      <c r="E90" s="55">
        <f t="shared" si="16"/>
        <v>146900</v>
      </c>
      <c r="F90" s="55">
        <f t="shared" si="16"/>
        <v>1283900</v>
      </c>
    </row>
    <row r="91" spans="1:6" ht="12" customHeight="1">
      <c r="A91" s="77" t="s">
        <v>12</v>
      </c>
      <c r="B91" s="16" t="s">
        <v>61</v>
      </c>
      <c r="C91" s="79">
        <f>'1.2.sz.mell.'!C91+'1.3.sz.mell.'!C91+'1.4.sz.mell.'!C91</f>
        <v>150000</v>
      </c>
      <c r="D91" s="79">
        <f>'1.2.sz.mell.'!D91+'1.3.sz.mell.'!D91+'1.4.sz.mell.'!D91</f>
        <v>1137000</v>
      </c>
      <c r="E91" s="79">
        <f>'1.2.sz.mell.'!E91+'1.3.sz.mell.'!E91+'1.4.sz.mell.'!E91</f>
        <v>146900</v>
      </c>
      <c r="F91" s="79">
        <f>'1.2.sz.mell.'!F91+'1.3.sz.mell.'!F91+'1.4.sz.mell.'!F91</f>
        <v>1283900</v>
      </c>
    </row>
    <row r="92" spans="1:6" ht="12" customHeight="1">
      <c r="A92" s="77" t="s">
        <v>14</v>
      </c>
      <c r="B92" s="116" t="s">
        <v>228</v>
      </c>
      <c r="C92" s="79">
        <f>'1.2.sz.mell.'!C92+'1.3.sz.mell.'!C92+'1.4.sz.mell.'!C92</f>
        <v>0</v>
      </c>
      <c r="D92" s="79">
        <f>'1.2.sz.mell.'!D92+'1.3.sz.mell.'!D92+'1.4.sz.mell.'!D92</f>
        <v>0</v>
      </c>
      <c r="E92" s="79">
        <f>'1.2.sz.mell.'!E92+'1.3.sz.mell.'!E92+'1.4.sz.mell.'!E92</f>
        <v>0</v>
      </c>
      <c r="F92" s="79">
        <f>'1.2.sz.mell.'!F92+'1.3.sz.mell.'!F92+'1.4.sz.mell.'!F92</f>
        <v>0</v>
      </c>
    </row>
    <row r="93" spans="1:6" ht="12" customHeight="1">
      <c r="A93" s="77" t="s">
        <v>16</v>
      </c>
      <c r="B93" s="116" t="s">
        <v>62</v>
      </c>
      <c r="C93" s="82">
        <f>'1.2.sz.mell.'!C93+'1.3.sz.mell.'!C93+'1.4.sz.mell.'!C93</f>
        <v>0</v>
      </c>
      <c r="D93" s="82">
        <f>'1.2.sz.mell.'!D93+'1.3.sz.mell.'!D93+'1.4.sz.mell.'!D93</f>
        <v>0</v>
      </c>
      <c r="E93" s="82">
        <f>'1.2.sz.mell.'!E93+'1.3.sz.mell.'!E93+'1.4.sz.mell.'!E93</f>
        <v>0</v>
      </c>
      <c r="F93" s="82">
        <f>'1.2.sz.mell.'!F93+'1.3.sz.mell.'!F93+'1.4.sz.mell.'!F93</f>
        <v>0</v>
      </c>
    </row>
    <row r="94" spans="1:6" ht="12" customHeight="1">
      <c r="A94" s="77" t="s">
        <v>18</v>
      </c>
      <c r="B94" s="116" t="s">
        <v>229</v>
      </c>
      <c r="C94" s="58">
        <f>'1.2.sz.mell.'!C94+'1.3.sz.mell.'!C94+'1.4.sz.mell.'!C94</f>
        <v>0</v>
      </c>
      <c r="D94" s="58">
        <f>'1.2.sz.mell.'!D94+'1.3.sz.mell.'!D94+'1.4.sz.mell.'!D94</f>
        <v>0</v>
      </c>
      <c r="E94" s="58">
        <f>'1.2.sz.mell.'!E94+'1.3.sz.mell.'!E94+'1.4.sz.mell.'!E94</f>
        <v>0</v>
      </c>
      <c r="F94" s="58">
        <f>'1.2.sz.mell.'!F94+'1.3.sz.mell.'!F94+'1.4.sz.mell.'!F94</f>
        <v>0</v>
      </c>
    </row>
    <row r="95" spans="1:6" ht="12" customHeight="1" thickBot="1">
      <c r="A95" s="77" t="s">
        <v>113</v>
      </c>
      <c r="B95" s="117" t="s">
        <v>230</v>
      </c>
      <c r="C95" s="58">
        <f>'1.2.sz.mell.'!C95+'1.3.sz.mell.'!C95+'1.4.sz.mell.'!C95</f>
        <v>0</v>
      </c>
      <c r="D95" s="58">
        <f>'1.2.sz.mell.'!D95+'1.3.sz.mell.'!D95+'1.4.sz.mell.'!D95</f>
        <v>0</v>
      </c>
      <c r="E95" s="58">
        <f>'1.2.sz.mell.'!E95+'1.3.sz.mell.'!E95+'1.4.sz.mell.'!E95</f>
        <v>0</v>
      </c>
      <c r="F95" s="58">
        <f>'1.2.sz.mell.'!F95+'1.3.sz.mell.'!F95+'1.4.sz.mell.'!F95</f>
        <v>0</v>
      </c>
    </row>
    <row r="96" spans="1:6" ht="12" customHeight="1" thickBot="1">
      <c r="A96" s="74" t="s">
        <v>20</v>
      </c>
      <c r="B96" s="21" t="s">
        <v>231</v>
      </c>
      <c r="C96" s="55">
        <f>+C97+C98</f>
        <v>3703000</v>
      </c>
      <c r="D96" s="55">
        <f t="shared" ref="D96:F96" si="17">+D97+D98</f>
        <v>3401886</v>
      </c>
      <c r="E96" s="55">
        <f t="shared" si="17"/>
        <v>0</v>
      </c>
      <c r="F96" s="55">
        <f t="shared" si="17"/>
        <v>3401886</v>
      </c>
    </row>
    <row r="97" spans="1:6" ht="12" customHeight="1">
      <c r="A97" s="77" t="s">
        <v>118</v>
      </c>
      <c r="B97" s="19" t="s">
        <v>232</v>
      </c>
      <c r="C97" s="79">
        <f>'1.2.sz.mell.'!C97+'1.3.sz.mell.'!C97+'1.4.sz.mell.'!C97</f>
        <v>0</v>
      </c>
      <c r="D97" s="79">
        <f>'1.2.sz.mell.'!D97+'1.3.sz.mell.'!D97+'1.4.sz.mell.'!D97</f>
        <v>0</v>
      </c>
      <c r="E97" s="79">
        <f>'1.2.sz.mell.'!E97+'1.3.sz.mell.'!E97+'1.4.sz.mell.'!E97</f>
        <v>0</v>
      </c>
      <c r="F97" s="79">
        <f>'1.2.sz.mell.'!F97+'1.3.sz.mell.'!F97+'1.4.sz.mell.'!F97</f>
        <v>0</v>
      </c>
    </row>
    <row r="98" spans="1:6" ht="12" customHeight="1" thickBot="1">
      <c r="A98" s="83" t="s">
        <v>120</v>
      </c>
      <c r="B98" s="116" t="s">
        <v>233</v>
      </c>
      <c r="C98" s="86">
        <f>'1.2.sz.mell.'!C98+'1.3.sz.mell.'!C98+'1.4.sz.mell.'!C98</f>
        <v>3703000</v>
      </c>
      <c r="D98" s="86">
        <f>'1.2.sz.mell.'!D98+'1.3.sz.mell.'!D98+'1.4.sz.mell.'!D98</f>
        <v>3401886</v>
      </c>
      <c r="E98" s="86">
        <f>'1.2.sz.mell.'!E98+'1.3.sz.mell.'!E98+'1.4.sz.mell.'!E98</f>
        <v>0</v>
      </c>
      <c r="F98" s="86">
        <f>'1.2.sz.mell.'!F98+'1.3.sz.mell.'!F98+'1.4.sz.mell.'!F98</f>
        <v>3401886</v>
      </c>
    </row>
    <row r="99" spans="1:6" ht="12" customHeight="1" thickBot="1">
      <c r="A99" s="74" t="s">
        <v>22</v>
      </c>
      <c r="B99" s="21" t="s">
        <v>101</v>
      </c>
      <c r="C99" s="55">
        <f>+C84+C90+C96</f>
        <v>201193000</v>
      </c>
      <c r="D99" s="55">
        <f t="shared" ref="D99:F99" si="18">+D84+D90+D96</f>
        <v>220880037</v>
      </c>
      <c r="E99" s="55">
        <f t="shared" si="18"/>
        <v>5291009</v>
      </c>
      <c r="F99" s="55">
        <f t="shared" si="18"/>
        <v>226171046</v>
      </c>
    </row>
    <row r="100" spans="1:6" ht="12" customHeight="1" thickBot="1">
      <c r="A100" s="74" t="s">
        <v>29</v>
      </c>
      <c r="B100" s="21" t="s">
        <v>69</v>
      </c>
      <c r="C100" s="55">
        <f>+C101+C102+C103</f>
        <v>0</v>
      </c>
      <c r="D100" s="55">
        <f t="shared" ref="D100:F100" si="19">+D101+D102+D103</f>
        <v>0</v>
      </c>
      <c r="E100" s="55">
        <f t="shared" si="19"/>
        <v>0</v>
      </c>
      <c r="F100" s="55">
        <f t="shared" si="19"/>
        <v>0</v>
      </c>
    </row>
    <row r="101" spans="1:6" ht="12" customHeight="1">
      <c r="A101" s="77" t="s">
        <v>31</v>
      </c>
      <c r="B101" s="19" t="s">
        <v>70</v>
      </c>
      <c r="C101" s="58">
        <f>'1.2.sz.mell.'!C101+'1.3.sz.mell.'!C101+'1.4.sz.mell.'!C101</f>
        <v>0</v>
      </c>
      <c r="D101" s="58">
        <f>'1.2.sz.mell.'!D101+'1.3.sz.mell.'!D101+'1.4.sz.mell.'!D101</f>
        <v>0</v>
      </c>
      <c r="E101" s="58">
        <f>'1.2.sz.mell.'!E101+'1.3.sz.mell.'!E101+'1.4.sz.mell.'!E101</f>
        <v>0</v>
      </c>
      <c r="F101" s="58">
        <f>'1.2.sz.mell.'!F101+'1.3.sz.mell.'!F101+'1.4.sz.mell.'!F101</f>
        <v>0</v>
      </c>
    </row>
    <row r="102" spans="1:6" ht="12" customHeight="1">
      <c r="A102" s="77" t="s">
        <v>33</v>
      </c>
      <c r="B102" s="19" t="s">
        <v>71</v>
      </c>
      <c r="C102" s="58">
        <f>'1.2.sz.mell.'!C102+'1.3.sz.mell.'!C102+'1.4.sz.mell.'!C102</f>
        <v>0</v>
      </c>
      <c r="D102" s="58">
        <f>'1.2.sz.mell.'!D102+'1.3.sz.mell.'!D102+'1.4.sz.mell.'!D102</f>
        <v>0</v>
      </c>
      <c r="E102" s="58">
        <f>'1.2.sz.mell.'!E102+'1.3.sz.mell.'!E102+'1.4.sz.mell.'!E102</f>
        <v>0</v>
      </c>
      <c r="F102" s="58">
        <f>'1.2.sz.mell.'!F102+'1.3.sz.mell.'!F102+'1.4.sz.mell.'!F102</f>
        <v>0</v>
      </c>
    </row>
    <row r="103" spans="1:6" ht="12" customHeight="1" thickBot="1">
      <c r="A103" s="114" t="s">
        <v>35</v>
      </c>
      <c r="B103" s="61" t="s">
        <v>72</v>
      </c>
      <c r="C103" s="58">
        <f>'1.2.sz.mell.'!C103+'1.3.sz.mell.'!C103+'1.4.sz.mell.'!C103</f>
        <v>0</v>
      </c>
      <c r="D103" s="58">
        <f>'1.2.sz.mell.'!D103+'1.3.sz.mell.'!D103+'1.4.sz.mell.'!D103</f>
        <v>0</v>
      </c>
      <c r="E103" s="58">
        <f>'1.2.sz.mell.'!E103+'1.3.sz.mell.'!E103+'1.4.sz.mell.'!E103</f>
        <v>0</v>
      </c>
      <c r="F103" s="58">
        <f>'1.2.sz.mell.'!F103+'1.3.sz.mell.'!F103+'1.4.sz.mell.'!F103</f>
        <v>0</v>
      </c>
    </row>
    <row r="104" spans="1:6" ht="12" customHeight="1" thickBot="1">
      <c r="A104" s="74" t="s">
        <v>37</v>
      </c>
      <c r="B104" s="21" t="s">
        <v>73</v>
      </c>
      <c r="C104" s="55">
        <f>+C105+C106+C107+C108</f>
        <v>0</v>
      </c>
      <c r="D104" s="55">
        <f t="shared" ref="D104:F104" si="20">+D105+D106+D107+D108</f>
        <v>0</v>
      </c>
      <c r="E104" s="55">
        <f t="shared" si="20"/>
        <v>0</v>
      </c>
      <c r="F104" s="55">
        <f t="shared" si="20"/>
        <v>0</v>
      </c>
    </row>
    <row r="105" spans="1:6" ht="12" customHeight="1">
      <c r="A105" s="77" t="s">
        <v>74</v>
      </c>
      <c r="B105" s="19" t="s">
        <v>75</v>
      </c>
      <c r="C105" s="58">
        <f>'1.2.sz.mell.'!C105+'1.3.sz.mell.'!C105+'1.4.sz.mell.'!C105</f>
        <v>0</v>
      </c>
      <c r="D105" s="58">
        <f>'1.2.sz.mell.'!D105+'1.3.sz.mell.'!D105+'1.4.sz.mell.'!D105</f>
        <v>0</v>
      </c>
      <c r="E105" s="58">
        <f>'1.2.sz.mell.'!E105+'1.3.sz.mell.'!E105+'1.4.sz.mell.'!E105</f>
        <v>0</v>
      </c>
      <c r="F105" s="58">
        <f>'1.2.sz.mell.'!F105+'1.3.sz.mell.'!F105+'1.4.sz.mell.'!F105</f>
        <v>0</v>
      </c>
    </row>
    <row r="106" spans="1:6" ht="12" customHeight="1">
      <c r="A106" s="77" t="s">
        <v>76</v>
      </c>
      <c r="B106" s="19" t="s">
        <v>77</v>
      </c>
      <c r="C106" s="58">
        <f>'1.2.sz.mell.'!C106+'1.3.sz.mell.'!C106+'1.4.sz.mell.'!C106</f>
        <v>0</v>
      </c>
      <c r="D106" s="58">
        <f>'1.2.sz.mell.'!D106+'1.3.sz.mell.'!D106+'1.4.sz.mell.'!D106</f>
        <v>0</v>
      </c>
      <c r="E106" s="58">
        <f>'1.2.sz.mell.'!E106+'1.3.sz.mell.'!E106+'1.4.sz.mell.'!E106</f>
        <v>0</v>
      </c>
      <c r="F106" s="58">
        <f>'1.2.sz.mell.'!F106+'1.3.sz.mell.'!F106+'1.4.sz.mell.'!F106</f>
        <v>0</v>
      </c>
    </row>
    <row r="107" spans="1:6" ht="12" customHeight="1">
      <c r="A107" s="77" t="s">
        <v>78</v>
      </c>
      <c r="B107" s="19" t="s">
        <v>79</v>
      </c>
      <c r="C107" s="58">
        <f>'1.2.sz.mell.'!C107+'1.3.sz.mell.'!C107+'1.4.sz.mell.'!C107</f>
        <v>0</v>
      </c>
      <c r="D107" s="58">
        <f>'1.2.sz.mell.'!D107+'1.3.sz.mell.'!D107+'1.4.sz.mell.'!D107</f>
        <v>0</v>
      </c>
      <c r="E107" s="58">
        <f>'1.2.sz.mell.'!E107+'1.3.sz.mell.'!E107+'1.4.sz.mell.'!E107</f>
        <v>0</v>
      </c>
      <c r="F107" s="58">
        <f>'1.2.sz.mell.'!F107+'1.3.sz.mell.'!F107+'1.4.sz.mell.'!F107</f>
        <v>0</v>
      </c>
    </row>
    <row r="108" spans="1:6" ht="12" customHeight="1" thickBot="1">
      <c r="A108" s="114" t="s">
        <v>80</v>
      </c>
      <c r="B108" s="61" t="s">
        <v>81</v>
      </c>
      <c r="C108" s="58">
        <f>'1.2.sz.mell.'!C108+'1.3.sz.mell.'!C108+'1.4.sz.mell.'!C108</f>
        <v>0</v>
      </c>
      <c r="D108" s="58">
        <f>'1.2.sz.mell.'!D108+'1.3.sz.mell.'!D108+'1.4.sz.mell.'!D108</f>
        <v>0</v>
      </c>
      <c r="E108" s="58">
        <f>'1.2.sz.mell.'!E108+'1.3.sz.mell.'!E108+'1.4.sz.mell.'!E108</f>
        <v>0</v>
      </c>
      <c r="F108" s="58">
        <f>'1.2.sz.mell.'!F108+'1.3.sz.mell.'!F108+'1.4.sz.mell.'!F108</f>
        <v>0</v>
      </c>
    </row>
    <row r="109" spans="1:6" ht="12" customHeight="1" thickBot="1">
      <c r="A109" s="74" t="s">
        <v>39</v>
      </c>
      <c r="B109" s="21" t="s">
        <v>82</v>
      </c>
      <c r="C109" s="62">
        <f>+C110+C111+C113+C114</f>
        <v>0</v>
      </c>
      <c r="D109" s="62">
        <f t="shared" ref="D109:F109" si="21">+D110+D111+D113+D114</f>
        <v>0</v>
      </c>
      <c r="E109" s="62">
        <f t="shared" si="21"/>
        <v>0</v>
      </c>
      <c r="F109" s="62">
        <f t="shared" si="21"/>
        <v>0</v>
      </c>
    </row>
    <row r="110" spans="1:6" ht="12" customHeight="1">
      <c r="A110" s="77" t="s">
        <v>83</v>
      </c>
      <c r="B110" s="19" t="s">
        <v>84</v>
      </c>
      <c r="C110" s="58">
        <f>'1.2.sz.mell.'!C110+'1.3.sz.mell.'!C110+'1.4.sz.mell.'!C110</f>
        <v>0</v>
      </c>
      <c r="D110" s="58">
        <f>'1.2.sz.mell.'!D110+'1.3.sz.mell.'!D110+'1.4.sz.mell.'!D110</f>
        <v>0</v>
      </c>
      <c r="E110" s="58">
        <f>'1.2.sz.mell.'!E110+'1.3.sz.mell.'!E110+'1.4.sz.mell.'!E110</f>
        <v>0</v>
      </c>
      <c r="F110" s="58">
        <f>'1.2.sz.mell.'!F110+'1.3.sz.mell.'!F110+'1.4.sz.mell.'!F110</f>
        <v>0</v>
      </c>
    </row>
    <row r="111" spans="1:6" ht="12" customHeight="1">
      <c r="A111" s="77" t="s">
        <v>85</v>
      </c>
      <c r="B111" s="19" t="s">
        <v>86</v>
      </c>
      <c r="C111" s="58">
        <f>'1.2.sz.mell.'!C111+'1.3.sz.mell.'!C111+'1.4.sz.mell.'!C111</f>
        <v>0</v>
      </c>
      <c r="D111" s="58">
        <f>'1.2.sz.mell.'!D111+'1.3.sz.mell.'!D111+'1.4.sz.mell.'!D111</f>
        <v>0</v>
      </c>
      <c r="E111" s="58">
        <f>'1.2.sz.mell.'!E111+'1.3.sz.mell.'!E111+'1.4.sz.mell.'!E111</f>
        <v>0</v>
      </c>
      <c r="F111" s="58">
        <f>'1.2.sz.mell.'!F111+'1.3.sz.mell.'!F111+'1.4.sz.mell.'!F111</f>
        <v>0</v>
      </c>
    </row>
    <row r="112" spans="1:6" ht="12" customHeight="1">
      <c r="A112" s="77" t="s">
        <v>87</v>
      </c>
      <c r="B112" s="19" t="s">
        <v>103</v>
      </c>
      <c r="C112" s="58"/>
      <c r="D112" s="58"/>
      <c r="E112" s="58"/>
      <c r="F112" s="58"/>
    </row>
    <row r="113" spans="1:12" ht="12" customHeight="1">
      <c r="A113" s="77" t="s">
        <v>89</v>
      </c>
      <c r="B113" s="19" t="s">
        <v>88</v>
      </c>
      <c r="C113" s="58">
        <f>'1.2.sz.mell.'!C113+'1.3.sz.mell.'!C113+'1.4.sz.mell.'!C113</f>
        <v>0</v>
      </c>
      <c r="D113" s="58">
        <f>'1.2.sz.mell.'!D113+'1.3.sz.mell.'!D113+'1.4.sz.mell.'!D113</f>
        <v>0</v>
      </c>
      <c r="E113" s="58">
        <f>'1.2.sz.mell.'!E113+'1.3.sz.mell.'!E113+'1.4.sz.mell.'!E113</f>
        <v>0</v>
      </c>
      <c r="F113" s="58">
        <f>'1.2.sz.mell.'!F113+'1.3.sz.mell.'!F113+'1.4.sz.mell.'!F113</f>
        <v>0</v>
      </c>
    </row>
    <row r="114" spans="1:12" ht="12" customHeight="1" thickBot="1">
      <c r="A114" s="114" t="s">
        <v>102</v>
      </c>
      <c r="B114" s="61" t="s">
        <v>90</v>
      </c>
      <c r="C114" s="58">
        <f>'1.2.sz.mell.'!C114+'1.3.sz.mell.'!C114+'1.4.sz.mell.'!C114</f>
        <v>0</v>
      </c>
      <c r="D114" s="58">
        <f>'1.2.sz.mell.'!D114+'1.3.sz.mell.'!D114+'1.4.sz.mell.'!D114</f>
        <v>0</v>
      </c>
      <c r="E114" s="58">
        <f>'1.2.sz.mell.'!E114+'1.3.sz.mell.'!E114+'1.4.sz.mell.'!E114</f>
        <v>0</v>
      </c>
      <c r="F114" s="58">
        <f>'1.2.sz.mell.'!F114+'1.3.sz.mell.'!F114+'1.4.sz.mell.'!F114</f>
        <v>0</v>
      </c>
    </row>
    <row r="115" spans="1:12" ht="12" customHeight="1" thickBot="1">
      <c r="A115" s="74" t="s">
        <v>41</v>
      </c>
      <c r="B115" s="21" t="s">
        <v>91</v>
      </c>
      <c r="C115" s="118">
        <f>+C116+C117+C118+C119</f>
        <v>0</v>
      </c>
      <c r="D115" s="118">
        <f t="shared" ref="D115:F115" si="22">+D116+D117+D118+D119</f>
        <v>0</v>
      </c>
      <c r="E115" s="118">
        <f t="shared" si="22"/>
        <v>0</v>
      </c>
      <c r="F115" s="118">
        <f t="shared" si="22"/>
        <v>0</v>
      </c>
    </row>
    <row r="116" spans="1:12" ht="12" customHeight="1">
      <c r="A116" s="77" t="s">
        <v>92</v>
      </c>
      <c r="B116" s="19" t="s">
        <v>93</v>
      </c>
      <c r="C116" s="58">
        <f>'1.2.sz.mell.'!C116+'1.3.sz.mell.'!C116+'1.4.sz.mell.'!C116</f>
        <v>0</v>
      </c>
      <c r="D116" s="58">
        <f>'1.2.sz.mell.'!D116+'1.3.sz.mell.'!D116+'1.4.sz.mell.'!D116</f>
        <v>0</v>
      </c>
      <c r="E116" s="58">
        <f>'1.2.sz.mell.'!E116+'1.3.sz.mell.'!E116+'1.4.sz.mell.'!E116</f>
        <v>0</v>
      </c>
      <c r="F116" s="58">
        <f>'1.2.sz.mell.'!F116+'1.3.sz.mell.'!F116+'1.4.sz.mell.'!F116</f>
        <v>0</v>
      </c>
    </row>
    <row r="117" spans="1:12" ht="12" customHeight="1">
      <c r="A117" s="77" t="s">
        <v>94</v>
      </c>
      <c r="B117" s="19" t="s">
        <v>95</v>
      </c>
      <c r="C117" s="58">
        <f>'1.2.sz.mell.'!C117+'1.3.sz.mell.'!C117+'1.4.sz.mell.'!C117</f>
        <v>0</v>
      </c>
      <c r="D117" s="58">
        <f>'1.2.sz.mell.'!D117+'1.3.sz.mell.'!D117+'1.4.sz.mell.'!D117</f>
        <v>0</v>
      </c>
      <c r="E117" s="58">
        <f>'1.2.sz.mell.'!E117+'1.3.sz.mell.'!E117+'1.4.sz.mell.'!E117</f>
        <v>0</v>
      </c>
      <c r="F117" s="58">
        <f>'1.2.sz.mell.'!F117+'1.3.sz.mell.'!F117+'1.4.sz.mell.'!F117</f>
        <v>0</v>
      </c>
    </row>
    <row r="118" spans="1:12" ht="12" customHeight="1">
      <c r="A118" s="77" t="s">
        <v>96</v>
      </c>
      <c r="B118" s="19" t="s">
        <v>97</v>
      </c>
      <c r="C118" s="58">
        <f>'1.2.sz.mell.'!C118+'1.3.sz.mell.'!C118+'1.4.sz.mell.'!C118</f>
        <v>0</v>
      </c>
      <c r="D118" s="58">
        <f>'1.2.sz.mell.'!D118+'1.3.sz.mell.'!D118+'1.4.sz.mell.'!D118</f>
        <v>0</v>
      </c>
      <c r="E118" s="58">
        <f>'1.2.sz.mell.'!E118+'1.3.sz.mell.'!E118+'1.4.sz.mell.'!E118</f>
        <v>0</v>
      </c>
      <c r="F118" s="58">
        <f>'1.2.sz.mell.'!F118+'1.3.sz.mell.'!F118+'1.4.sz.mell.'!F118</f>
        <v>0</v>
      </c>
    </row>
    <row r="119" spans="1:12" ht="12" customHeight="1" thickBot="1">
      <c r="A119" s="114" t="s">
        <v>98</v>
      </c>
      <c r="B119" s="61" t="s">
        <v>99</v>
      </c>
      <c r="C119" s="216">
        <f>'1.2.sz.mell.'!C119+'1.3.sz.mell.'!C119+'1.4.sz.mell.'!C119</f>
        <v>0</v>
      </c>
      <c r="D119" s="216">
        <f>'1.2.sz.mell.'!D119+'1.3.sz.mell.'!D119+'1.4.sz.mell.'!D119</f>
        <v>0</v>
      </c>
      <c r="E119" s="216">
        <f>'1.2.sz.mell.'!E119+'1.3.sz.mell.'!E119+'1.4.sz.mell.'!E119</f>
        <v>0</v>
      </c>
      <c r="F119" s="216">
        <f>'1.2.sz.mell.'!F119+'1.3.sz.mell.'!F119+'1.4.sz.mell.'!F119</f>
        <v>0</v>
      </c>
    </row>
    <row r="120" spans="1:12" ht="12" customHeight="1" thickBot="1">
      <c r="A120" s="218" t="s">
        <v>43</v>
      </c>
      <c r="B120" s="21" t="s">
        <v>353</v>
      </c>
      <c r="C120" s="217"/>
      <c r="D120" s="217"/>
      <c r="E120" s="217"/>
      <c r="F120" s="217"/>
    </row>
    <row r="121" spans="1:12" ht="15" customHeight="1" thickBot="1">
      <c r="A121" s="74" t="s">
        <v>51</v>
      </c>
      <c r="B121" s="21" t="s">
        <v>354</v>
      </c>
      <c r="C121" s="119">
        <f>+C100+C104+C109+C115</f>
        <v>0</v>
      </c>
      <c r="D121" s="119">
        <f t="shared" ref="D121:F121" si="23">+D100+D104+D109+D115</f>
        <v>0</v>
      </c>
      <c r="E121" s="119">
        <f t="shared" si="23"/>
        <v>0</v>
      </c>
      <c r="F121" s="119">
        <f t="shared" si="23"/>
        <v>0</v>
      </c>
      <c r="I121" s="120"/>
      <c r="J121" s="121"/>
      <c r="K121" s="121"/>
      <c r="L121" s="121"/>
    </row>
    <row r="122" spans="1:12" s="76" customFormat="1" ht="12.95" customHeight="1" thickBot="1">
      <c r="A122" s="122" t="s">
        <v>246</v>
      </c>
      <c r="B122" s="123" t="s">
        <v>355</v>
      </c>
      <c r="C122" s="119">
        <f>+C99+C121</f>
        <v>201193000</v>
      </c>
      <c r="D122" s="119">
        <f t="shared" ref="D122:F122" si="24">+D99+D121</f>
        <v>220880037</v>
      </c>
      <c r="E122" s="119">
        <f t="shared" si="24"/>
        <v>5291009</v>
      </c>
      <c r="F122" s="119">
        <f t="shared" si="24"/>
        <v>226171046</v>
      </c>
    </row>
    <row r="123" spans="1:12" ht="7.5" customHeight="1"/>
    <row r="124" spans="1:12">
      <c r="A124" s="252" t="s">
        <v>234</v>
      </c>
      <c r="B124" s="252"/>
      <c r="C124" s="252"/>
      <c r="D124" s="225"/>
      <c r="E124" s="213"/>
      <c r="F124" s="213"/>
    </row>
    <row r="125" spans="1:12" ht="15" customHeight="1" thickBot="1">
      <c r="A125" s="250" t="s">
        <v>235</v>
      </c>
      <c r="B125" s="250"/>
      <c r="C125" s="66"/>
      <c r="D125" s="66"/>
      <c r="E125" s="66"/>
      <c r="F125" s="66"/>
    </row>
    <row r="126" spans="1:12" ht="13.5" customHeight="1" thickBot="1">
      <c r="A126" s="74">
        <v>1</v>
      </c>
      <c r="B126" s="115" t="s">
        <v>236</v>
      </c>
      <c r="C126" s="55">
        <f>+C54-C99</f>
        <v>-7497702</v>
      </c>
      <c r="D126" s="55">
        <f t="shared" ref="D126:F126" si="25">+D54-D99</f>
        <v>-7496588</v>
      </c>
      <c r="E126" s="55">
        <f t="shared" si="25"/>
        <v>0</v>
      </c>
      <c r="F126" s="55">
        <f t="shared" si="25"/>
        <v>-7496588</v>
      </c>
      <c r="G126" s="126"/>
    </row>
    <row r="127" spans="1:12" ht="27.75" customHeight="1" thickBot="1">
      <c r="A127" s="74" t="s">
        <v>10</v>
      </c>
      <c r="B127" s="115" t="s">
        <v>237</v>
      </c>
      <c r="C127" s="55">
        <f>+C77-C121</f>
        <v>7497702</v>
      </c>
      <c r="D127" s="55">
        <f t="shared" ref="D127:F127" si="26">+D77-D121</f>
        <v>7496588</v>
      </c>
      <c r="E127" s="55">
        <f t="shared" si="26"/>
        <v>0</v>
      </c>
      <c r="F127" s="55">
        <f t="shared" si="26"/>
        <v>7496588</v>
      </c>
    </row>
  </sheetData>
  <mergeCells count="6">
    <mergeCell ref="A1:F1"/>
    <mergeCell ref="A125:B125"/>
    <mergeCell ref="A2:B2"/>
    <mergeCell ref="A81:B81"/>
    <mergeCell ref="A124:C124"/>
    <mergeCell ref="A80:F80"/>
  </mergeCells>
  <printOptions horizontalCentered="1"/>
  <pageMargins left="0.17" right="0.15748031496062992" top="0.78740157480314965" bottom="0.43307086614173229" header="0.31496062992125984" footer="0.23622047244094491"/>
  <pageSetup paperSize="9" scale="64" fitToHeight="2" orientation="portrait" r:id="rId1"/>
  <headerFooter alignWithMargins="0">
    <oddHeader xml:space="preserve">&amp;C&amp;"Times New Roman CE,Félkövér"&amp;12VÖLGYSÉGI ÖNKORMÁNYZATOK TÁRSULÁSA
2016. ÉVI KÖLTSÉGVETÉSÉNEK ÖSSZEVONT MÉRLEGE&amp;R&amp;"Times New Roman CE,Félkövér dőlt" 1.1. melléklet </oddHeader>
  </headerFooter>
  <rowBreaks count="1" manualBreakCount="1">
    <brk id="7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L127"/>
  <sheetViews>
    <sheetView view="pageBreakPreview" topLeftCell="B1" zoomScale="115" zoomScaleNormal="120" zoomScaleSheetLayoutView="115" workbookViewId="0">
      <selection activeCell="D82" sqref="D82"/>
    </sheetView>
  </sheetViews>
  <sheetFormatPr defaultRowHeight="15.75"/>
  <cols>
    <col min="1" max="1" width="8.140625" style="124" customWidth="1"/>
    <col min="2" max="2" width="73.42578125" style="124" bestFit="1" customWidth="1"/>
    <col min="3" max="6" width="11.42578125" style="125" customWidth="1"/>
    <col min="7" max="7" width="7.7109375" style="65" customWidth="1"/>
    <col min="8" max="8" width="15.42578125" style="243" bestFit="1" customWidth="1"/>
    <col min="9" max="9" width="16.7109375" style="243" bestFit="1" customWidth="1"/>
    <col min="10" max="10" width="14.28515625" style="243" bestFit="1" customWidth="1"/>
    <col min="11" max="11" width="16.7109375" style="243" bestFit="1" customWidth="1"/>
    <col min="12" max="12" width="15.42578125" style="243" bestFit="1" customWidth="1"/>
    <col min="13" max="256" width="9.140625" style="65"/>
    <col min="257" max="257" width="8.140625" style="65" customWidth="1"/>
    <col min="258" max="258" width="78.5703125" style="65" customWidth="1"/>
    <col min="259" max="259" width="18.5703125" style="65" customWidth="1"/>
    <col min="260" max="260" width="7.7109375" style="65" customWidth="1"/>
    <col min="261" max="512" width="9.140625" style="65"/>
    <col min="513" max="513" width="8.140625" style="65" customWidth="1"/>
    <col min="514" max="514" width="78.5703125" style="65" customWidth="1"/>
    <col min="515" max="515" width="18.5703125" style="65" customWidth="1"/>
    <col min="516" max="516" width="7.7109375" style="65" customWidth="1"/>
    <col min="517" max="768" width="9.140625" style="65"/>
    <col min="769" max="769" width="8.140625" style="65" customWidth="1"/>
    <col min="770" max="770" width="78.5703125" style="65" customWidth="1"/>
    <col min="771" max="771" width="18.5703125" style="65" customWidth="1"/>
    <col min="772" max="772" width="7.7109375" style="65" customWidth="1"/>
    <col min="773" max="1024" width="9.140625" style="65"/>
    <col min="1025" max="1025" width="8.140625" style="65" customWidth="1"/>
    <col min="1026" max="1026" width="78.5703125" style="65" customWidth="1"/>
    <col min="1027" max="1027" width="18.5703125" style="65" customWidth="1"/>
    <col min="1028" max="1028" width="7.7109375" style="65" customWidth="1"/>
    <col min="1029" max="1280" width="9.140625" style="65"/>
    <col min="1281" max="1281" width="8.140625" style="65" customWidth="1"/>
    <col min="1282" max="1282" width="78.5703125" style="65" customWidth="1"/>
    <col min="1283" max="1283" width="18.5703125" style="65" customWidth="1"/>
    <col min="1284" max="1284" width="7.7109375" style="65" customWidth="1"/>
    <col min="1285" max="1536" width="9.140625" style="65"/>
    <col min="1537" max="1537" width="8.140625" style="65" customWidth="1"/>
    <col min="1538" max="1538" width="78.5703125" style="65" customWidth="1"/>
    <col min="1539" max="1539" width="18.5703125" style="65" customWidth="1"/>
    <col min="1540" max="1540" width="7.7109375" style="65" customWidth="1"/>
    <col min="1541" max="1792" width="9.140625" style="65"/>
    <col min="1793" max="1793" width="8.140625" style="65" customWidth="1"/>
    <col min="1794" max="1794" width="78.5703125" style="65" customWidth="1"/>
    <col min="1795" max="1795" width="18.5703125" style="65" customWidth="1"/>
    <col min="1796" max="1796" width="7.7109375" style="65" customWidth="1"/>
    <col min="1797" max="2048" width="9.140625" style="65"/>
    <col min="2049" max="2049" width="8.140625" style="65" customWidth="1"/>
    <col min="2050" max="2050" width="78.5703125" style="65" customWidth="1"/>
    <col min="2051" max="2051" width="18.5703125" style="65" customWidth="1"/>
    <col min="2052" max="2052" width="7.7109375" style="65" customWidth="1"/>
    <col min="2053" max="2304" width="9.140625" style="65"/>
    <col min="2305" max="2305" width="8.140625" style="65" customWidth="1"/>
    <col min="2306" max="2306" width="78.5703125" style="65" customWidth="1"/>
    <col min="2307" max="2307" width="18.5703125" style="65" customWidth="1"/>
    <col min="2308" max="2308" width="7.7109375" style="65" customWidth="1"/>
    <col min="2309" max="2560" width="9.140625" style="65"/>
    <col min="2561" max="2561" width="8.140625" style="65" customWidth="1"/>
    <col min="2562" max="2562" width="78.5703125" style="65" customWidth="1"/>
    <col min="2563" max="2563" width="18.5703125" style="65" customWidth="1"/>
    <col min="2564" max="2564" width="7.7109375" style="65" customWidth="1"/>
    <col min="2565" max="2816" width="9.140625" style="65"/>
    <col min="2817" max="2817" width="8.140625" style="65" customWidth="1"/>
    <col min="2818" max="2818" width="78.5703125" style="65" customWidth="1"/>
    <col min="2819" max="2819" width="18.5703125" style="65" customWidth="1"/>
    <col min="2820" max="2820" width="7.7109375" style="65" customWidth="1"/>
    <col min="2821" max="3072" width="9.140625" style="65"/>
    <col min="3073" max="3073" width="8.140625" style="65" customWidth="1"/>
    <col min="3074" max="3074" width="78.5703125" style="65" customWidth="1"/>
    <col min="3075" max="3075" width="18.5703125" style="65" customWidth="1"/>
    <col min="3076" max="3076" width="7.7109375" style="65" customWidth="1"/>
    <col min="3077" max="3328" width="9.140625" style="65"/>
    <col min="3329" max="3329" width="8.140625" style="65" customWidth="1"/>
    <col min="3330" max="3330" width="78.5703125" style="65" customWidth="1"/>
    <col min="3331" max="3331" width="18.5703125" style="65" customWidth="1"/>
    <col min="3332" max="3332" width="7.7109375" style="65" customWidth="1"/>
    <col min="3333" max="3584" width="9.140625" style="65"/>
    <col min="3585" max="3585" width="8.140625" style="65" customWidth="1"/>
    <col min="3586" max="3586" width="78.5703125" style="65" customWidth="1"/>
    <col min="3587" max="3587" width="18.5703125" style="65" customWidth="1"/>
    <col min="3588" max="3588" width="7.7109375" style="65" customWidth="1"/>
    <col min="3589" max="3840" width="9.140625" style="65"/>
    <col min="3841" max="3841" width="8.140625" style="65" customWidth="1"/>
    <col min="3842" max="3842" width="78.5703125" style="65" customWidth="1"/>
    <col min="3843" max="3843" width="18.5703125" style="65" customWidth="1"/>
    <col min="3844" max="3844" width="7.7109375" style="65" customWidth="1"/>
    <col min="3845" max="4096" width="9.140625" style="65"/>
    <col min="4097" max="4097" width="8.140625" style="65" customWidth="1"/>
    <col min="4098" max="4098" width="78.5703125" style="65" customWidth="1"/>
    <col min="4099" max="4099" width="18.5703125" style="65" customWidth="1"/>
    <col min="4100" max="4100" width="7.7109375" style="65" customWidth="1"/>
    <col min="4101" max="4352" width="9.140625" style="65"/>
    <col min="4353" max="4353" width="8.140625" style="65" customWidth="1"/>
    <col min="4354" max="4354" width="78.5703125" style="65" customWidth="1"/>
    <col min="4355" max="4355" width="18.5703125" style="65" customWidth="1"/>
    <col min="4356" max="4356" width="7.7109375" style="65" customWidth="1"/>
    <col min="4357" max="4608" width="9.140625" style="65"/>
    <col min="4609" max="4609" width="8.140625" style="65" customWidth="1"/>
    <col min="4610" max="4610" width="78.5703125" style="65" customWidth="1"/>
    <col min="4611" max="4611" width="18.5703125" style="65" customWidth="1"/>
    <col min="4612" max="4612" width="7.7109375" style="65" customWidth="1"/>
    <col min="4613" max="4864" width="9.140625" style="65"/>
    <col min="4865" max="4865" width="8.140625" style="65" customWidth="1"/>
    <col min="4866" max="4866" width="78.5703125" style="65" customWidth="1"/>
    <col min="4867" max="4867" width="18.5703125" style="65" customWidth="1"/>
    <col min="4868" max="4868" width="7.7109375" style="65" customWidth="1"/>
    <col min="4869" max="5120" width="9.140625" style="65"/>
    <col min="5121" max="5121" width="8.140625" style="65" customWidth="1"/>
    <col min="5122" max="5122" width="78.5703125" style="65" customWidth="1"/>
    <col min="5123" max="5123" width="18.5703125" style="65" customWidth="1"/>
    <col min="5124" max="5124" width="7.7109375" style="65" customWidth="1"/>
    <col min="5125" max="5376" width="9.140625" style="65"/>
    <col min="5377" max="5377" width="8.140625" style="65" customWidth="1"/>
    <col min="5378" max="5378" width="78.5703125" style="65" customWidth="1"/>
    <col min="5379" max="5379" width="18.5703125" style="65" customWidth="1"/>
    <col min="5380" max="5380" width="7.7109375" style="65" customWidth="1"/>
    <col min="5381" max="5632" width="9.140625" style="65"/>
    <col min="5633" max="5633" width="8.140625" style="65" customWidth="1"/>
    <col min="5634" max="5634" width="78.5703125" style="65" customWidth="1"/>
    <col min="5635" max="5635" width="18.5703125" style="65" customWidth="1"/>
    <col min="5636" max="5636" width="7.7109375" style="65" customWidth="1"/>
    <col min="5637" max="5888" width="9.140625" style="65"/>
    <col min="5889" max="5889" width="8.140625" style="65" customWidth="1"/>
    <col min="5890" max="5890" width="78.5703125" style="65" customWidth="1"/>
    <col min="5891" max="5891" width="18.5703125" style="65" customWidth="1"/>
    <col min="5892" max="5892" width="7.7109375" style="65" customWidth="1"/>
    <col min="5893" max="6144" width="9.140625" style="65"/>
    <col min="6145" max="6145" width="8.140625" style="65" customWidth="1"/>
    <col min="6146" max="6146" width="78.5703125" style="65" customWidth="1"/>
    <col min="6147" max="6147" width="18.5703125" style="65" customWidth="1"/>
    <col min="6148" max="6148" width="7.7109375" style="65" customWidth="1"/>
    <col min="6149" max="6400" width="9.140625" style="65"/>
    <col min="6401" max="6401" width="8.140625" style="65" customWidth="1"/>
    <col min="6402" max="6402" width="78.5703125" style="65" customWidth="1"/>
    <col min="6403" max="6403" width="18.5703125" style="65" customWidth="1"/>
    <col min="6404" max="6404" width="7.7109375" style="65" customWidth="1"/>
    <col min="6405" max="6656" width="9.140625" style="65"/>
    <col min="6657" max="6657" width="8.140625" style="65" customWidth="1"/>
    <col min="6658" max="6658" width="78.5703125" style="65" customWidth="1"/>
    <col min="6659" max="6659" width="18.5703125" style="65" customWidth="1"/>
    <col min="6660" max="6660" width="7.7109375" style="65" customWidth="1"/>
    <col min="6661" max="6912" width="9.140625" style="65"/>
    <col min="6913" max="6913" width="8.140625" style="65" customWidth="1"/>
    <col min="6914" max="6914" width="78.5703125" style="65" customWidth="1"/>
    <col min="6915" max="6915" width="18.5703125" style="65" customWidth="1"/>
    <col min="6916" max="6916" width="7.7109375" style="65" customWidth="1"/>
    <col min="6917" max="7168" width="9.140625" style="65"/>
    <col min="7169" max="7169" width="8.140625" style="65" customWidth="1"/>
    <col min="7170" max="7170" width="78.5703125" style="65" customWidth="1"/>
    <col min="7171" max="7171" width="18.5703125" style="65" customWidth="1"/>
    <col min="7172" max="7172" width="7.7109375" style="65" customWidth="1"/>
    <col min="7173" max="7424" width="9.140625" style="65"/>
    <col min="7425" max="7425" width="8.140625" style="65" customWidth="1"/>
    <col min="7426" max="7426" width="78.5703125" style="65" customWidth="1"/>
    <col min="7427" max="7427" width="18.5703125" style="65" customWidth="1"/>
    <col min="7428" max="7428" width="7.7109375" style="65" customWidth="1"/>
    <col min="7429" max="7680" width="9.140625" style="65"/>
    <col min="7681" max="7681" width="8.140625" style="65" customWidth="1"/>
    <col min="7682" max="7682" width="78.5703125" style="65" customWidth="1"/>
    <col min="7683" max="7683" width="18.5703125" style="65" customWidth="1"/>
    <col min="7684" max="7684" width="7.7109375" style="65" customWidth="1"/>
    <col min="7685" max="7936" width="9.140625" style="65"/>
    <col min="7937" max="7937" width="8.140625" style="65" customWidth="1"/>
    <col min="7938" max="7938" width="78.5703125" style="65" customWidth="1"/>
    <col min="7939" max="7939" width="18.5703125" style="65" customWidth="1"/>
    <col min="7940" max="7940" width="7.7109375" style="65" customWidth="1"/>
    <col min="7941" max="8192" width="9.140625" style="65"/>
    <col min="8193" max="8193" width="8.140625" style="65" customWidth="1"/>
    <col min="8194" max="8194" width="78.5703125" style="65" customWidth="1"/>
    <col min="8195" max="8195" width="18.5703125" style="65" customWidth="1"/>
    <col min="8196" max="8196" width="7.7109375" style="65" customWidth="1"/>
    <col min="8197" max="8448" width="9.140625" style="65"/>
    <col min="8449" max="8449" width="8.140625" style="65" customWidth="1"/>
    <col min="8450" max="8450" width="78.5703125" style="65" customWidth="1"/>
    <col min="8451" max="8451" width="18.5703125" style="65" customWidth="1"/>
    <col min="8452" max="8452" width="7.7109375" style="65" customWidth="1"/>
    <col min="8453" max="8704" width="9.140625" style="65"/>
    <col min="8705" max="8705" width="8.140625" style="65" customWidth="1"/>
    <col min="8706" max="8706" width="78.5703125" style="65" customWidth="1"/>
    <col min="8707" max="8707" width="18.5703125" style="65" customWidth="1"/>
    <col min="8708" max="8708" width="7.7109375" style="65" customWidth="1"/>
    <col min="8709" max="8960" width="9.140625" style="65"/>
    <col min="8961" max="8961" width="8.140625" style="65" customWidth="1"/>
    <col min="8962" max="8962" width="78.5703125" style="65" customWidth="1"/>
    <col min="8963" max="8963" width="18.5703125" style="65" customWidth="1"/>
    <col min="8964" max="8964" width="7.7109375" style="65" customWidth="1"/>
    <col min="8965" max="9216" width="9.140625" style="65"/>
    <col min="9217" max="9217" width="8.140625" style="65" customWidth="1"/>
    <col min="9218" max="9218" width="78.5703125" style="65" customWidth="1"/>
    <col min="9219" max="9219" width="18.5703125" style="65" customWidth="1"/>
    <col min="9220" max="9220" width="7.7109375" style="65" customWidth="1"/>
    <col min="9221" max="9472" width="9.140625" style="65"/>
    <col min="9473" max="9473" width="8.140625" style="65" customWidth="1"/>
    <col min="9474" max="9474" width="78.5703125" style="65" customWidth="1"/>
    <col min="9475" max="9475" width="18.5703125" style="65" customWidth="1"/>
    <col min="9476" max="9476" width="7.7109375" style="65" customWidth="1"/>
    <col min="9477" max="9728" width="9.140625" style="65"/>
    <col min="9729" max="9729" width="8.140625" style="65" customWidth="1"/>
    <col min="9730" max="9730" width="78.5703125" style="65" customWidth="1"/>
    <col min="9731" max="9731" width="18.5703125" style="65" customWidth="1"/>
    <col min="9732" max="9732" width="7.7109375" style="65" customWidth="1"/>
    <col min="9733" max="9984" width="9.140625" style="65"/>
    <col min="9985" max="9985" width="8.140625" style="65" customWidth="1"/>
    <col min="9986" max="9986" width="78.5703125" style="65" customWidth="1"/>
    <col min="9987" max="9987" width="18.5703125" style="65" customWidth="1"/>
    <col min="9988" max="9988" width="7.7109375" style="65" customWidth="1"/>
    <col min="9989" max="10240" width="9.140625" style="65"/>
    <col min="10241" max="10241" width="8.140625" style="65" customWidth="1"/>
    <col min="10242" max="10242" width="78.5703125" style="65" customWidth="1"/>
    <col min="10243" max="10243" width="18.5703125" style="65" customWidth="1"/>
    <col min="10244" max="10244" width="7.7109375" style="65" customWidth="1"/>
    <col min="10245" max="10496" width="9.140625" style="65"/>
    <col min="10497" max="10497" width="8.140625" style="65" customWidth="1"/>
    <col min="10498" max="10498" width="78.5703125" style="65" customWidth="1"/>
    <col min="10499" max="10499" width="18.5703125" style="65" customWidth="1"/>
    <col min="10500" max="10500" width="7.7109375" style="65" customWidth="1"/>
    <col min="10501" max="10752" width="9.140625" style="65"/>
    <col min="10753" max="10753" width="8.140625" style="65" customWidth="1"/>
    <col min="10754" max="10754" width="78.5703125" style="65" customWidth="1"/>
    <col min="10755" max="10755" width="18.5703125" style="65" customWidth="1"/>
    <col min="10756" max="10756" width="7.7109375" style="65" customWidth="1"/>
    <col min="10757" max="11008" width="9.140625" style="65"/>
    <col min="11009" max="11009" width="8.140625" style="65" customWidth="1"/>
    <col min="11010" max="11010" width="78.5703125" style="65" customWidth="1"/>
    <col min="11011" max="11011" width="18.5703125" style="65" customWidth="1"/>
    <col min="11012" max="11012" width="7.7109375" style="65" customWidth="1"/>
    <col min="11013" max="11264" width="9.140625" style="65"/>
    <col min="11265" max="11265" width="8.140625" style="65" customWidth="1"/>
    <col min="11266" max="11266" width="78.5703125" style="65" customWidth="1"/>
    <col min="11267" max="11267" width="18.5703125" style="65" customWidth="1"/>
    <col min="11268" max="11268" width="7.7109375" style="65" customWidth="1"/>
    <col min="11269" max="11520" width="9.140625" style="65"/>
    <col min="11521" max="11521" width="8.140625" style="65" customWidth="1"/>
    <col min="11522" max="11522" width="78.5703125" style="65" customWidth="1"/>
    <col min="11523" max="11523" width="18.5703125" style="65" customWidth="1"/>
    <col min="11524" max="11524" width="7.7109375" style="65" customWidth="1"/>
    <col min="11525" max="11776" width="9.140625" style="65"/>
    <col min="11777" max="11777" width="8.140625" style="65" customWidth="1"/>
    <col min="11778" max="11778" width="78.5703125" style="65" customWidth="1"/>
    <col min="11779" max="11779" width="18.5703125" style="65" customWidth="1"/>
    <col min="11780" max="11780" width="7.7109375" style="65" customWidth="1"/>
    <col min="11781" max="12032" width="9.140625" style="65"/>
    <col min="12033" max="12033" width="8.140625" style="65" customWidth="1"/>
    <col min="12034" max="12034" width="78.5703125" style="65" customWidth="1"/>
    <col min="12035" max="12035" width="18.5703125" style="65" customWidth="1"/>
    <col min="12036" max="12036" width="7.7109375" style="65" customWidth="1"/>
    <col min="12037" max="12288" width="9.140625" style="65"/>
    <col min="12289" max="12289" width="8.140625" style="65" customWidth="1"/>
    <col min="12290" max="12290" width="78.5703125" style="65" customWidth="1"/>
    <col min="12291" max="12291" width="18.5703125" style="65" customWidth="1"/>
    <col min="12292" max="12292" width="7.7109375" style="65" customWidth="1"/>
    <col min="12293" max="12544" width="9.140625" style="65"/>
    <col min="12545" max="12545" width="8.140625" style="65" customWidth="1"/>
    <col min="12546" max="12546" width="78.5703125" style="65" customWidth="1"/>
    <col min="12547" max="12547" width="18.5703125" style="65" customWidth="1"/>
    <col min="12548" max="12548" width="7.7109375" style="65" customWidth="1"/>
    <col min="12549" max="12800" width="9.140625" style="65"/>
    <col min="12801" max="12801" width="8.140625" style="65" customWidth="1"/>
    <col min="12802" max="12802" width="78.5703125" style="65" customWidth="1"/>
    <col min="12803" max="12803" width="18.5703125" style="65" customWidth="1"/>
    <col min="12804" max="12804" width="7.7109375" style="65" customWidth="1"/>
    <col min="12805" max="13056" width="9.140625" style="65"/>
    <col min="13057" max="13057" width="8.140625" style="65" customWidth="1"/>
    <col min="13058" max="13058" width="78.5703125" style="65" customWidth="1"/>
    <col min="13059" max="13059" width="18.5703125" style="65" customWidth="1"/>
    <col min="13060" max="13060" width="7.7109375" style="65" customWidth="1"/>
    <col min="13061" max="13312" width="9.140625" style="65"/>
    <col min="13313" max="13313" width="8.140625" style="65" customWidth="1"/>
    <col min="13314" max="13314" width="78.5703125" style="65" customWidth="1"/>
    <col min="13315" max="13315" width="18.5703125" style="65" customWidth="1"/>
    <col min="13316" max="13316" width="7.7109375" style="65" customWidth="1"/>
    <col min="13317" max="13568" width="9.140625" style="65"/>
    <col min="13569" max="13569" width="8.140625" style="65" customWidth="1"/>
    <col min="13570" max="13570" width="78.5703125" style="65" customWidth="1"/>
    <col min="13571" max="13571" width="18.5703125" style="65" customWidth="1"/>
    <col min="13572" max="13572" width="7.7109375" style="65" customWidth="1"/>
    <col min="13573" max="13824" width="9.140625" style="65"/>
    <col min="13825" max="13825" width="8.140625" style="65" customWidth="1"/>
    <col min="13826" max="13826" width="78.5703125" style="65" customWidth="1"/>
    <col min="13827" max="13827" width="18.5703125" style="65" customWidth="1"/>
    <col min="13828" max="13828" width="7.7109375" style="65" customWidth="1"/>
    <col min="13829" max="14080" width="9.140625" style="65"/>
    <col min="14081" max="14081" width="8.140625" style="65" customWidth="1"/>
    <col min="14082" max="14082" width="78.5703125" style="65" customWidth="1"/>
    <col min="14083" max="14083" width="18.5703125" style="65" customWidth="1"/>
    <col min="14084" max="14084" width="7.7109375" style="65" customWidth="1"/>
    <col min="14085" max="14336" width="9.140625" style="65"/>
    <col min="14337" max="14337" width="8.140625" style="65" customWidth="1"/>
    <col min="14338" max="14338" width="78.5703125" style="65" customWidth="1"/>
    <col min="14339" max="14339" width="18.5703125" style="65" customWidth="1"/>
    <col min="14340" max="14340" width="7.7109375" style="65" customWidth="1"/>
    <col min="14341" max="14592" width="9.140625" style="65"/>
    <col min="14593" max="14593" width="8.140625" style="65" customWidth="1"/>
    <col min="14594" max="14594" width="78.5703125" style="65" customWidth="1"/>
    <col min="14595" max="14595" width="18.5703125" style="65" customWidth="1"/>
    <col min="14596" max="14596" width="7.7109375" style="65" customWidth="1"/>
    <col min="14597" max="14848" width="9.140625" style="65"/>
    <col min="14849" max="14849" width="8.140625" style="65" customWidth="1"/>
    <col min="14850" max="14850" width="78.5703125" style="65" customWidth="1"/>
    <col min="14851" max="14851" width="18.5703125" style="65" customWidth="1"/>
    <col min="14852" max="14852" width="7.7109375" style="65" customWidth="1"/>
    <col min="14853" max="15104" width="9.140625" style="65"/>
    <col min="15105" max="15105" width="8.140625" style="65" customWidth="1"/>
    <col min="15106" max="15106" width="78.5703125" style="65" customWidth="1"/>
    <col min="15107" max="15107" width="18.5703125" style="65" customWidth="1"/>
    <col min="15108" max="15108" width="7.7109375" style="65" customWidth="1"/>
    <col min="15109" max="15360" width="9.140625" style="65"/>
    <col min="15361" max="15361" width="8.140625" style="65" customWidth="1"/>
    <col min="15362" max="15362" width="78.5703125" style="65" customWidth="1"/>
    <col min="15363" max="15363" width="18.5703125" style="65" customWidth="1"/>
    <col min="15364" max="15364" width="7.7109375" style="65" customWidth="1"/>
    <col min="15365" max="15616" width="9.140625" style="65"/>
    <col min="15617" max="15617" width="8.140625" style="65" customWidth="1"/>
    <col min="15618" max="15618" width="78.5703125" style="65" customWidth="1"/>
    <col min="15619" max="15619" width="18.5703125" style="65" customWidth="1"/>
    <col min="15620" max="15620" width="7.7109375" style="65" customWidth="1"/>
    <col min="15621" max="15872" width="9.140625" style="65"/>
    <col min="15873" max="15873" width="8.140625" style="65" customWidth="1"/>
    <col min="15874" max="15874" width="78.5703125" style="65" customWidth="1"/>
    <col min="15875" max="15875" width="18.5703125" style="65" customWidth="1"/>
    <col min="15876" max="15876" width="7.7109375" style="65" customWidth="1"/>
    <col min="15877" max="16128" width="9.140625" style="65"/>
    <col min="16129" max="16129" width="8.140625" style="65" customWidth="1"/>
    <col min="16130" max="16130" width="78.5703125" style="65" customWidth="1"/>
    <col min="16131" max="16131" width="18.5703125" style="65" customWidth="1"/>
    <col min="16132" max="16132" width="7.7109375" style="65" customWidth="1"/>
    <col min="16133" max="16384" width="9.140625" style="65"/>
  </cols>
  <sheetData>
    <row r="1" spans="1:12" ht="15.95" customHeight="1">
      <c r="A1" s="249" t="s">
        <v>105</v>
      </c>
      <c r="B1" s="249"/>
      <c r="C1" s="249"/>
      <c r="D1" s="249"/>
      <c r="E1" s="249"/>
      <c r="F1" s="249"/>
    </row>
    <row r="2" spans="1:12" ht="15.95" customHeight="1" thickBot="1">
      <c r="A2" s="250" t="s">
        <v>106</v>
      </c>
      <c r="B2" s="250"/>
      <c r="C2" s="66"/>
      <c r="D2" s="66"/>
      <c r="E2" s="66"/>
      <c r="F2" s="239" t="s">
        <v>359</v>
      </c>
    </row>
    <row r="3" spans="1:12" ht="48.75" thickBot="1">
      <c r="A3" s="67" t="s">
        <v>107</v>
      </c>
      <c r="B3" s="68" t="s">
        <v>108</v>
      </c>
      <c r="C3" s="69" t="s">
        <v>357</v>
      </c>
      <c r="D3" s="248" t="s">
        <v>362</v>
      </c>
      <c r="E3" s="69" t="s">
        <v>344</v>
      </c>
      <c r="F3" s="69" t="s">
        <v>345</v>
      </c>
    </row>
    <row r="4" spans="1:12" s="73" customFormat="1" ht="12" customHeight="1" thickBot="1">
      <c r="A4" s="70">
        <v>1</v>
      </c>
      <c r="B4" s="71">
        <v>2</v>
      </c>
      <c r="C4" s="72">
        <v>3</v>
      </c>
      <c r="D4" s="72">
        <v>4</v>
      </c>
      <c r="E4" s="72">
        <v>5</v>
      </c>
      <c r="F4" s="72">
        <v>6</v>
      </c>
      <c r="H4" s="244"/>
      <c r="I4" s="244"/>
      <c r="J4" s="244"/>
      <c r="K4" s="244"/>
      <c r="L4" s="244"/>
    </row>
    <row r="5" spans="1:12" s="76" customFormat="1" ht="12" customHeight="1" thickBot="1">
      <c r="A5" s="74" t="s">
        <v>4</v>
      </c>
      <c r="B5" s="75" t="s">
        <v>356</v>
      </c>
      <c r="C5" s="55"/>
      <c r="D5" s="55"/>
      <c r="E5" s="55"/>
      <c r="F5" s="55"/>
      <c r="H5" s="245"/>
      <c r="I5" s="245"/>
      <c r="J5" s="245"/>
      <c r="K5" s="245"/>
      <c r="L5" s="245"/>
    </row>
    <row r="6" spans="1:12" s="76" customFormat="1" ht="12" customHeight="1" thickBot="1">
      <c r="A6" s="74" t="s">
        <v>10</v>
      </c>
      <c r="B6" s="85" t="s">
        <v>109</v>
      </c>
      <c r="C6" s="55">
        <f>+C7+C8+C9+C10+C11</f>
        <v>91557000</v>
      </c>
      <c r="D6" s="55">
        <f t="shared" ref="D6:F6" si="0">+D7+D8+D9+D10+D11</f>
        <v>110023282</v>
      </c>
      <c r="E6" s="55">
        <f t="shared" si="0"/>
        <v>6236524</v>
      </c>
      <c r="F6" s="55">
        <f t="shared" si="0"/>
        <v>116259806</v>
      </c>
      <c r="H6" s="245"/>
      <c r="I6" s="245"/>
      <c r="J6" s="245"/>
      <c r="K6" s="245"/>
      <c r="L6" s="245"/>
    </row>
    <row r="7" spans="1:12" s="76" customFormat="1" ht="12" customHeight="1">
      <c r="A7" s="77" t="s">
        <v>12</v>
      </c>
      <c r="B7" s="78" t="s">
        <v>13</v>
      </c>
      <c r="C7" s="79"/>
      <c r="D7" s="79">
        <v>0</v>
      </c>
      <c r="E7" s="79">
        <f>F7-D7</f>
        <v>0</v>
      </c>
      <c r="F7" s="79">
        <v>0</v>
      </c>
      <c r="H7" s="245"/>
      <c r="I7" s="245"/>
      <c r="J7" s="245"/>
      <c r="K7" s="245"/>
      <c r="L7" s="245"/>
    </row>
    <row r="8" spans="1:12" s="76" customFormat="1" ht="12" customHeight="1">
      <c r="A8" s="80" t="s">
        <v>14</v>
      </c>
      <c r="B8" s="81" t="s">
        <v>110</v>
      </c>
      <c r="C8" s="82"/>
      <c r="D8" s="82">
        <v>0</v>
      </c>
      <c r="E8" s="82">
        <f t="shared" ref="E8:E12" si="1">F8-D8</f>
        <v>0</v>
      </c>
      <c r="F8" s="82">
        <v>0</v>
      </c>
      <c r="H8" s="245"/>
      <c r="I8" s="245"/>
      <c r="J8" s="245"/>
      <c r="K8" s="245"/>
      <c r="L8" s="245"/>
    </row>
    <row r="9" spans="1:12" s="76" customFormat="1" ht="12" customHeight="1">
      <c r="A9" s="80" t="s">
        <v>16</v>
      </c>
      <c r="B9" s="81" t="s">
        <v>111</v>
      </c>
      <c r="C9" s="82"/>
      <c r="D9" s="82">
        <v>0</v>
      </c>
      <c r="E9" s="82">
        <f t="shared" si="1"/>
        <v>0</v>
      </c>
      <c r="F9" s="82">
        <v>0</v>
      </c>
      <c r="H9" s="245"/>
      <c r="I9" s="245"/>
      <c r="J9" s="245"/>
      <c r="K9" s="245"/>
      <c r="L9" s="245"/>
    </row>
    <row r="10" spans="1:12" s="76" customFormat="1" ht="12" customHeight="1">
      <c r="A10" s="80" t="s">
        <v>18</v>
      </c>
      <c r="B10" s="81" t="s">
        <v>112</v>
      </c>
      <c r="C10" s="82"/>
      <c r="D10" s="82">
        <v>0</v>
      </c>
      <c r="E10" s="82">
        <f t="shared" si="1"/>
        <v>0</v>
      </c>
      <c r="F10" s="82">
        <v>0</v>
      </c>
      <c r="H10" s="245"/>
      <c r="I10" s="245"/>
      <c r="J10" s="245"/>
      <c r="K10" s="245"/>
      <c r="L10" s="245"/>
    </row>
    <row r="11" spans="1:12" s="76" customFormat="1" ht="12" customHeight="1">
      <c r="A11" s="80" t="s">
        <v>113</v>
      </c>
      <c r="B11" s="81" t="s">
        <v>114</v>
      </c>
      <c r="C11" s="82">
        <v>91557000</v>
      </c>
      <c r="D11" s="82">
        <v>110023282</v>
      </c>
      <c r="E11" s="82">
        <f t="shared" si="1"/>
        <v>6236524</v>
      </c>
      <c r="F11" s="82">
        <v>116259806</v>
      </c>
      <c r="H11" s="245"/>
      <c r="I11" s="245"/>
      <c r="J11" s="245"/>
      <c r="K11" s="245"/>
      <c r="L11" s="245"/>
    </row>
    <row r="12" spans="1:12" s="76" customFormat="1" ht="12" customHeight="1" thickBot="1">
      <c r="A12" s="83" t="s">
        <v>115</v>
      </c>
      <c r="B12" s="84" t="s">
        <v>116</v>
      </c>
      <c r="C12" s="86"/>
      <c r="D12" s="86">
        <v>0</v>
      </c>
      <c r="E12" s="86">
        <f t="shared" si="1"/>
        <v>0</v>
      </c>
      <c r="F12" s="86">
        <v>0</v>
      </c>
      <c r="H12" s="245"/>
      <c r="I12" s="245"/>
      <c r="J12" s="245"/>
      <c r="K12" s="245"/>
      <c r="L12" s="245"/>
    </row>
    <row r="13" spans="1:12" s="76" customFormat="1" ht="12" customHeight="1" thickBot="1">
      <c r="A13" s="74" t="s">
        <v>20</v>
      </c>
      <c r="B13" s="75" t="s">
        <v>117</v>
      </c>
      <c r="C13" s="55">
        <f>+C14+C15+C16+C17+C18</f>
        <v>0</v>
      </c>
      <c r="D13" s="55">
        <v>0</v>
      </c>
      <c r="E13" s="55">
        <f t="shared" ref="E13" si="2">+E14+E15+E16+E17+E18</f>
        <v>0</v>
      </c>
      <c r="F13" s="55">
        <v>0</v>
      </c>
      <c r="H13" s="245"/>
      <c r="I13" s="245"/>
      <c r="J13" s="245"/>
      <c r="K13" s="245"/>
      <c r="L13" s="245"/>
    </row>
    <row r="14" spans="1:12" s="76" customFormat="1" ht="12" customHeight="1">
      <c r="A14" s="77" t="s">
        <v>118</v>
      </c>
      <c r="B14" s="78" t="s">
        <v>119</v>
      </c>
      <c r="C14" s="79"/>
      <c r="D14" s="79">
        <v>0</v>
      </c>
      <c r="E14" s="79">
        <f t="shared" ref="E14:E19" si="3">F14-D14</f>
        <v>0</v>
      </c>
      <c r="F14" s="79">
        <v>0</v>
      </c>
      <c r="H14" s="245"/>
      <c r="I14" s="245"/>
      <c r="J14" s="245"/>
      <c r="K14" s="245"/>
      <c r="L14" s="245"/>
    </row>
    <row r="15" spans="1:12" s="76" customFormat="1" ht="12" customHeight="1">
      <c r="A15" s="80" t="s">
        <v>120</v>
      </c>
      <c r="B15" s="81" t="s">
        <v>121</v>
      </c>
      <c r="C15" s="82"/>
      <c r="D15" s="82">
        <v>0</v>
      </c>
      <c r="E15" s="82">
        <f t="shared" si="3"/>
        <v>0</v>
      </c>
      <c r="F15" s="82">
        <v>0</v>
      </c>
      <c r="H15" s="245"/>
      <c r="I15" s="245"/>
      <c r="J15" s="245"/>
      <c r="K15" s="245"/>
      <c r="L15" s="245"/>
    </row>
    <row r="16" spans="1:12" s="76" customFormat="1" ht="12" customHeight="1">
      <c r="A16" s="80" t="s">
        <v>122</v>
      </c>
      <c r="B16" s="81" t="s">
        <v>123</v>
      </c>
      <c r="C16" s="82"/>
      <c r="D16" s="82">
        <v>0</v>
      </c>
      <c r="E16" s="82">
        <f t="shared" si="3"/>
        <v>0</v>
      </c>
      <c r="F16" s="82">
        <v>0</v>
      </c>
      <c r="H16" s="245"/>
      <c r="I16" s="245"/>
      <c r="J16" s="245"/>
      <c r="K16" s="245"/>
      <c r="L16" s="245"/>
    </row>
    <row r="17" spans="1:12" s="76" customFormat="1" ht="12" customHeight="1">
      <c r="A17" s="80" t="s">
        <v>124</v>
      </c>
      <c r="B17" s="81" t="s">
        <v>125</v>
      </c>
      <c r="C17" s="82"/>
      <c r="D17" s="82">
        <v>0</v>
      </c>
      <c r="E17" s="82">
        <f t="shared" si="3"/>
        <v>0</v>
      </c>
      <c r="F17" s="82">
        <v>0</v>
      </c>
      <c r="H17" s="245"/>
      <c r="I17" s="245"/>
      <c r="J17" s="245"/>
      <c r="K17" s="245"/>
      <c r="L17" s="245"/>
    </row>
    <row r="18" spans="1:12" s="76" customFormat="1" ht="12" customHeight="1">
      <c r="A18" s="80" t="s">
        <v>126</v>
      </c>
      <c r="B18" s="81" t="s">
        <v>127</v>
      </c>
      <c r="C18" s="82"/>
      <c r="D18" s="82">
        <v>0</v>
      </c>
      <c r="E18" s="82">
        <f t="shared" si="3"/>
        <v>0</v>
      </c>
      <c r="F18" s="82">
        <v>0</v>
      </c>
      <c r="H18" s="245"/>
      <c r="I18" s="245"/>
      <c r="J18" s="245"/>
      <c r="K18" s="245"/>
      <c r="L18" s="245"/>
    </row>
    <row r="19" spans="1:12" s="76" customFormat="1" ht="12" customHeight="1" thickBot="1">
      <c r="A19" s="83" t="s">
        <v>128</v>
      </c>
      <c r="B19" s="84" t="s">
        <v>129</v>
      </c>
      <c r="C19" s="86"/>
      <c r="D19" s="86">
        <v>0</v>
      </c>
      <c r="E19" s="86">
        <f t="shared" si="3"/>
        <v>0</v>
      </c>
      <c r="F19" s="86">
        <v>0</v>
      </c>
      <c r="H19" s="245"/>
      <c r="I19" s="245"/>
      <c r="J19" s="245"/>
      <c r="K19" s="245"/>
      <c r="L19" s="245"/>
    </row>
    <row r="20" spans="1:12" s="76" customFormat="1" ht="12" customHeight="1" thickBot="1">
      <c r="A20" s="74" t="s">
        <v>130</v>
      </c>
      <c r="B20" s="75" t="s">
        <v>21</v>
      </c>
      <c r="C20" s="62">
        <f>+C21+C24+C25+C26</f>
        <v>0</v>
      </c>
      <c r="D20" s="62">
        <v>0</v>
      </c>
      <c r="E20" s="62">
        <f>F20-D20</f>
        <v>0</v>
      </c>
      <c r="F20" s="62">
        <v>0</v>
      </c>
      <c r="H20" s="245"/>
      <c r="I20" s="245"/>
      <c r="J20" s="245"/>
      <c r="K20" s="245"/>
      <c r="L20" s="245"/>
    </row>
    <row r="21" spans="1:12" s="76" customFormat="1" ht="12" hidden="1" customHeight="1">
      <c r="A21" s="77" t="s">
        <v>24</v>
      </c>
      <c r="B21" s="78" t="s">
        <v>131</v>
      </c>
      <c r="C21" s="87">
        <f>+C22+C23</f>
        <v>0</v>
      </c>
      <c r="D21" s="87">
        <v>0</v>
      </c>
      <c r="E21" s="87">
        <f t="shared" ref="E21" si="4">+E22+E23</f>
        <v>0</v>
      </c>
      <c r="F21" s="87">
        <v>0</v>
      </c>
      <c r="H21" s="245"/>
      <c r="I21" s="245"/>
      <c r="J21" s="245"/>
      <c r="K21" s="245"/>
      <c r="L21" s="245"/>
    </row>
    <row r="22" spans="1:12" s="76" customFormat="1" ht="12" hidden="1" customHeight="1">
      <c r="A22" s="80" t="s">
        <v>132</v>
      </c>
      <c r="B22" s="81" t="s">
        <v>133</v>
      </c>
      <c r="C22" s="82"/>
      <c r="D22" s="82"/>
      <c r="E22" s="82"/>
      <c r="F22" s="82"/>
      <c r="H22" s="245"/>
      <c r="I22" s="245"/>
      <c r="J22" s="245"/>
      <c r="K22" s="245"/>
      <c r="L22" s="245"/>
    </row>
    <row r="23" spans="1:12" s="76" customFormat="1" ht="12" hidden="1" customHeight="1">
      <c r="A23" s="80" t="s">
        <v>134</v>
      </c>
      <c r="B23" s="81" t="s">
        <v>135</v>
      </c>
      <c r="C23" s="82"/>
      <c r="D23" s="82"/>
      <c r="E23" s="82"/>
      <c r="F23" s="82"/>
      <c r="H23" s="245"/>
      <c r="I23" s="245"/>
      <c r="J23" s="245"/>
      <c r="K23" s="245"/>
      <c r="L23" s="245"/>
    </row>
    <row r="24" spans="1:12" s="76" customFormat="1" ht="12" hidden="1" customHeight="1">
      <c r="A24" s="80" t="s">
        <v>25</v>
      </c>
      <c r="B24" s="81" t="s">
        <v>136</v>
      </c>
      <c r="C24" s="82"/>
      <c r="D24" s="82"/>
      <c r="E24" s="82"/>
      <c r="F24" s="82"/>
      <c r="H24" s="245"/>
      <c r="I24" s="245"/>
      <c r="J24" s="245"/>
      <c r="K24" s="245"/>
      <c r="L24" s="245"/>
    </row>
    <row r="25" spans="1:12" s="76" customFormat="1" ht="12" hidden="1" customHeight="1">
      <c r="A25" s="80" t="s">
        <v>27</v>
      </c>
      <c r="B25" s="81" t="s">
        <v>137</v>
      </c>
      <c r="C25" s="82"/>
      <c r="D25" s="82"/>
      <c r="E25" s="82"/>
      <c r="F25" s="82"/>
      <c r="H25" s="245"/>
      <c r="I25" s="245"/>
      <c r="J25" s="245"/>
      <c r="K25" s="245"/>
      <c r="L25" s="245"/>
    </row>
    <row r="26" spans="1:12" s="76" customFormat="1" ht="12" hidden="1" customHeight="1" thickBot="1">
      <c r="A26" s="83" t="s">
        <v>138</v>
      </c>
      <c r="B26" s="84" t="s">
        <v>139</v>
      </c>
      <c r="C26" s="86"/>
      <c r="D26" s="86"/>
      <c r="E26" s="86"/>
      <c r="F26" s="86"/>
      <c r="H26" s="245"/>
      <c r="I26" s="245"/>
      <c r="J26" s="245"/>
      <c r="K26" s="245"/>
      <c r="L26" s="245"/>
    </row>
    <row r="27" spans="1:12" s="76" customFormat="1" ht="12" customHeight="1" thickBot="1">
      <c r="A27" s="74" t="s">
        <v>29</v>
      </c>
      <c r="B27" s="75" t="s">
        <v>140</v>
      </c>
      <c r="C27" s="55">
        <f>SUM(C28:C37)</f>
        <v>73358298</v>
      </c>
      <c r="D27" s="55">
        <f t="shared" ref="D27:F27" si="5">SUM(D28:D37)</f>
        <v>73331298</v>
      </c>
      <c r="E27" s="55">
        <f t="shared" si="5"/>
        <v>-53000</v>
      </c>
      <c r="F27" s="55">
        <f t="shared" si="5"/>
        <v>73278298</v>
      </c>
      <c r="H27" s="245"/>
      <c r="I27" s="245"/>
      <c r="J27" s="245"/>
      <c r="K27" s="245"/>
      <c r="L27" s="245"/>
    </row>
    <row r="28" spans="1:12" s="76" customFormat="1" ht="12" customHeight="1">
      <c r="A28" s="77" t="s">
        <v>31</v>
      </c>
      <c r="B28" s="78" t="s">
        <v>141</v>
      </c>
      <c r="C28" s="79"/>
      <c r="D28" s="79">
        <v>0</v>
      </c>
      <c r="E28" s="79">
        <f t="shared" ref="E28:E37" si="6">F28-D28</f>
        <v>0</v>
      </c>
      <c r="F28" s="79">
        <v>0</v>
      </c>
      <c r="H28" s="245"/>
      <c r="I28" s="245"/>
      <c r="J28" s="245"/>
      <c r="K28" s="245"/>
      <c r="L28" s="245"/>
    </row>
    <row r="29" spans="1:12" s="76" customFormat="1" ht="12" customHeight="1">
      <c r="A29" s="80" t="s">
        <v>33</v>
      </c>
      <c r="B29" s="81" t="s">
        <v>142</v>
      </c>
      <c r="C29" s="82">
        <v>73358298</v>
      </c>
      <c r="D29" s="82">
        <v>33000</v>
      </c>
      <c r="E29" s="82">
        <f t="shared" si="6"/>
        <v>34602298</v>
      </c>
      <c r="F29" s="82">
        <v>34635298</v>
      </c>
      <c r="H29" s="245"/>
      <c r="I29" s="245"/>
      <c r="J29" s="245"/>
      <c r="K29" s="245"/>
      <c r="L29" s="245"/>
    </row>
    <row r="30" spans="1:12" s="76" customFormat="1" ht="12" customHeight="1">
      <c r="A30" s="80" t="s">
        <v>35</v>
      </c>
      <c r="B30" s="81" t="s">
        <v>143</v>
      </c>
      <c r="C30" s="82"/>
      <c r="D30" s="82">
        <v>6917298</v>
      </c>
      <c r="E30" s="82">
        <f t="shared" si="6"/>
        <v>-6817298</v>
      </c>
      <c r="F30" s="82">
        <v>100000</v>
      </c>
      <c r="H30" s="245"/>
      <c r="I30" s="245"/>
      <c r="J30" s="245"/>
      <c r="K30" s="245"/>
      <c r="L30" s="245"/>
    </row>
    <row r="31" spans="1:12" s="76" customFormat="1" ht="12" customHeight="1">
      <c r="A31" s="80" t="s">
        <v>144</v>
      </c>
      <c r="B31" s="81" t="s">
        <v>145</v>
      </c>
      <c r="C31" s="82"/>
      <c r="D31" s="82">
        <v>0</v>
      </c>
      <c r="E31" s="82">
        <f t="shared" si="6"/>
        <v>0</v>
      </c>
      <c r="F31" s="82">
        <v>0</v>
      </c>
      <c r="H31" s="245"/>
      <c r="I31" s="245"/>
      <c r="J31" s="245"/>
      <c r="K31" s="245"/>
      <c r="L31" s="245"/>
    </row>
    <row r="32" spans="1:12" s="76" customFormat="1" ht="12" customHeight="1">
      <c r="A32" s="80" t="s">
        <v>146</v>
      </c>
      <c r="B32" s="81" t="s">
        <v>147</v>
      </c>
      <c r="C32" s="82"/>
      <c r="D32" s="82">
        <v>62264000</v>
      </c>
      <c r="E32" s="82">
        <f t="shared" si="6"/>
        <v>-27616000</v>
      </c>
      <c r="F32" s="82">
        <v>34648000</v>
      </c>
      <c r="H32" s="245"/>
      <c r="I32" s="245"/>
      <c r="J32" s="245"/>
      <c r="K32" s="245"/>
      <c r="L32" s="245"/>
    </row>
    <row r="33" spans="1:12" s="76" customFormat="1" ht="12" customHeight="1">
      <c r="A33" s="80" t="s">
        <v>148</v>
      </c>
      <c r="B33" s="81" t="s">
        <v>149</v>
      </c>
      <c r="C33" s="82"/>
      <c r="D33" s="82">
        <v>3844000</v>
      </c>
      <c r="E33" s="82">
        <f t="shared" si="6"/>
        <v>-432000</v>
      </c>
      <c r="F33" s="82">
        <v>3412000</v>
      </c>
      <c r="H33" s="245"/>
      <c r="I33" s="245"/>
      <c r="J33" s="245"/>
      <c r="K33" s="245"/>
      <c r="L33" s="245"/>
    </row>
    <row r="34" spans="1:12" s="76" customFormat="1" ht="12" customHeight="1">
      <c r="A34" s="80" t="s">
        <v>150</v>
      </c>
      <c r="B34" s="81" t="s">
        <v>151</v>
      </c>
      <c r="C34" s="82"/>
      <c r="D34" s="82">
        <v>273000</v>
      </c>
      <c r="E34" s="82">
        <f t="shared" si="6"/>
        <v>-273000</v>
      </c>
      <c r="F34" s="82">
        <v>0</v>
      </c>
      <c r="H34" s="245"/>
      <c r="I34" s="245"/>
      <c r="J34" s="245"/>
      <c r="K34" s="245"/>
      <c r="L34" s="245"/>
    </row>
    <row r="35" spans="1:12" s="76" customFormat="1" ht="12" customHeight="1">
      <c r="A35" s="80" t="s">
        <v>152</v>
      </c>
      <c r="B35" s="81" t="s">
        <v>153</v>
      </c>
      <c r="C35" s="82"/>
      <c r="D35" s="82">
        <v>0</v>
      </c>
      <c r="E35" s="82">
        <f t="shared" si="6"/>
        <v>0</v>
      </c>
      <c r="F35" s="82">
        <v>0</v>
      </c>
      <c r="H35" s="245"/>
      <c r="I35" s="245"/>
      <c r="J35" s="245"/>
      <c r="K35" s="245"/>
      <c r="L35" s="245"/>
    </row>
    <row r="36" spans="1:12" s="76" customFormat="1" ht="12" customHeight="1">
      <c r="A36" s="80" t="s">
        <v>154</v>
      </c>
      <c r="B36" s="81" t="s">
        <v>155</v>
      </c>
      <c r="C36" s="88"/>
      <c r="D36" s="88">
        <v>0</v>
      </c>
      <c r="E36" s="88">
        <f t="shared" si="6"/>
        <v>0</v>
      </c>
      <c r="F36" s="88">
        <v>0</v>
      </c>
      <c r="H36" s="245"/>
      <c r="I36" s="245"/>
      <c r="J36" s="245"/>
      <c r="K36" s="245"/>
      <c r="L36" s="245"/>
    </row>
    <row r="37" spans="1:12" s="76" customFormat="1" ht="12" customHeight="1" thickBot="1">
      <c r="A37" s="83" t="s">
        <v>156</v>
      </c>
      <c r="B37" s="84" t="s">
        <v>157</v>
      </c>
      <c r="C37" s="89"/>
      <c r="D37" s="89">
        <v>0</v>
      </c>
      <c r="E37" s="89">
        <f t="shared" si="6"/>
        <v>483000</v>
      </c>
      <c r="F37" s="89">
        <v>483000</v>
      </c>
      <c r="H37" s="245"/>
      <c r="I37" s="245"/>
      <c r="J37" s="245"/>
      <c r="K37" s="245"/>
      <c r="L37" s="245"/>
    </row>
    <row r="38" spans="1:12" s="76" customFormat="1" ht="12" customHeight="1" thickBot="1">
      <c r="A38" s="74" t="s">
        <v>37</v>
      </c>
      <c r="B38" s="75" t="s">
        <v>158</v>
      </c>
      <c r="C38" s="55">
        <f>SUM(C39:C43)</f>
        <v>0</v>
      </c>
      <c r="D38" s="55">
        <v>0</v>
      </c>
      <c r="E38" s="55">
        <f t="shared" ref="E38" si="7">SUM(E39:E43)</f>
        <v>0</v>
      </c>
      <c r="F38" s="55">
        <v>0</v>
      </c>
      <c r="H38" s="245"/>
      <c r="I38" s="245"/>
      <c r="J38" s="245"/>
      <c r="K38" s="245"/>
      <c r="L38" s="245"/>
    </row>
    <row r="39" spans="1:12" s="76" customFormat="1" ht="12" customHeight="1">
      <c r="A39" s="77" t="s">
        <v>74</v>
      </c>
      <c r="B39" s="78" t="s">
        <v>32</v>
      </c>
      <c r="C39" s="90"/>
      <c r="D39" s="90">
        <v>0</v>
      </c>
      <c r="E39" s="90">
        <f t="shared" ref="E39:E43" si="8">F39-D39</f>
        <v>0</v>
      </c>
      <c r="F39" s="90">
        <v>0</v>
      </c>
      <c r="H39" s="245"/>
      <c r="I39" s="245"/>
      <c r="J39" s="245"/>
      <c r="K39" s="245"/>
      <c r="L39" s="245"/>
    </row>
    <row r="40" spans="1:12" s="76" customFormat="1" ht="12" customHeight="1">
      <c r="A40" s="80" t="s">
        <v>76</v>
      </c>
      <c r="B40" s="81" t="s">
        <v>34</v>
      </c>
      <c r="C40" s="88"/>
      <c r="D40" s="88">
        <v>0</v>
      </c>
      <c r="E40" s="88">
        <f t="shared" si="8"/>
        <v>0</v>
      </c>
      <c r="F40" s="88">
        <v>0</v>
      </c>
      <c r="H40" s="245"/>
      <c r="I40" s="245"/>
      <c r="J40" s="245"/>
      <c r="K40" s="245"/>
      <c r="L40" s="245"/>
    </row>
    <row r="41" spans="1:12" s="76" customFormat="1" ht="12" customHeight="1">
      <c r="A41" s="80" t="s">
        <v>78</v>
      </c>
      <c r="B41" s="81" t="s">
        <v>36</v>
      </c>
      <c r="C41" s="88"/>
      <c r="D41" s="88">
        <v>0</v>
      </c>
      <c r="E41" s="88">
        <f t="shared" si="8"/>
        <v>0</v>
      </c>
      <c r="F41" s="88">
        <v>0</v>
      </c>
      <c r="H41" s="245"/>
      <c r="I41" s="245"/>
      <c r="J41" s="245"/>
      <c r="K41" s="245"/>
      <c r="L41" s="245"/>
    </row>
    <row r="42" spans="1:12" s="76" customFormat="1" ht="12" customHeight="1">
      <c r="A42" s="80" t="s">
        <v>80</v>
      </c>
      <c r="B42" s="81" t="s">
        <v>159</v>
      </c>
      <c r="C42" s="88"/>
      <c r="D42" s="88">
        <v>0</v>
      </c>
      <c r="E42" s="88">
        <f t="shared" si="8"/>
        <v>0</v>
      </c>
      <c r="F42" s="88">
        <v>0</v>
      </c>
      <c r="H42" s="245"/>
      <c r="I42" s="245"/>
      <c r="J42" s="245"/>
      <c r="K42" s="245"/>
      <c r="L42" s="245"/>
    </row>
    <row r="43" spans="1:12" s="76" customFormat="1" ht="12" customHeight="1" thickBot="1">
      <c r="A43" s="83" t="s">
        <v>160</v>
      </c>
      <c r="B43" s="84" t="s">
        <v>161</v>
      </c>
      <c r="C43" s="89"/>
      <c r="D43" s="89">
        <v>0</v>
      </c>
      <c r="E43" s="89">
        <f t="shared" si="8"/>
        <v>0</v>
      </c>
      <c r="F43" s="89">
        <v>0</v>
      </c>
      <c r="H43" s="245"/>
      <c r="I43" s="245"/>
      <c r="J43" s="245"/>
      <c r="K43" s="245"/>
      <c r="L43" s="245"/>
    </row>
    <row r="44" spans="1:12" s="76" customFormat="1" ht="12" customHeight="1" thickBot="1">
      <c r="A44" s="74" t="s">
        <v>162</v>
      </c>
      <c r="B44" s="75" t="s">
        <v>163</v>
      </c>
      <c r="C44" s="55">
        <f>SUM(C45:C47)</f>
        <v>0</v>
      </c>
      <c r="D44" s="55">
        <v>0</v>
      </c>
      <c r="E44" s="55">
        <f t="shared" ref="E44" si="9">SUM(E45:E47)</f>
        <v>0</v>
      </c>
      <c r="F44" s="55">
        <v>0</v>
      </c>
      <c r="H44" s="245"/>
      <c r="I44" s="245"/>
      <c r="J44" s="245"/>
      <c r="K44" s="245"/>
      <c r="L44" s="245"/>
    </row>
    <row r="45" spans="1:12" s="76" customFormat="1" ht="12" customHeight="1">
      <c r="A45" s="77" t="s">
        <v>83</v>
      </c>
      <c r="B45" s="78" t="s">
        <v>164</v>
      </c>
      <c r="C45" s="79"/>
      <c r="D45" s="79">
        <v>0</v>
      </c>
      <c r="E45" s="79">
        <f t="shared" ref="E45:E76" si="10">F45-D45</f>
        <v>0</v>
      </c>
      <c r="F45" s="79">
        <v>0</v>
      </c>
      <c r="H45" s="245"/>
      <c r="I45" s="245"/>
      <c r="J45" s="245"/>
      <c r="K45" s="245"/>
      <c r="L45" s="245"/>
    </row>
    <row r="46" spans="1:12" s="76" customFormat="1" ht="12" customHeight="1">
      <c r="A46" s="80" t="s">
        <v>85</v>
      </c>
      <c r="B46" s="81" t="s">
        <v>238</v>
      </c>
      <c r="C46" s="82"/>
      <c r="D46" s="82">
        <v>0</v>
      </c>
      <c r="E46" s="82">
        <f t="shared" si="10"/>
        <v>0</v>
      </c>
      <c r="F46" s="82">
        <v>0</v>
      </c>
      <c r="H46" s="245"/>
      <c r="I46" s="245"/>
      <c r="J46" s="245"/>
      <c r="K46" s="245"/>
      <c r="L46" s="245"/>
    </row>
    <row r="47" spans="1:12" s="76" customFormat="1" ht="12" customHeight="1">
      <c r="A47" s="80" t="s">
        <v>87</v>
      </c>
      <c r="B47" s="81" t="s">
        <v>166</v>
      </c>
      <c r="C47" s="82"/>
      <c r="D47" s="82">
        <v>0</v>
      </c>
      <c r="E47" s="82">
        <f t="shared" si="10"/>
        <v>0</v>
      </c>
      <c r="F47" s="82">
        <v>0</v>
      </c>
      <c r="H47" s="245"/>
      <c r="I47" s="245"/>
      <c r="J47" s="245"/>
      <c r="K47" s="245"/>
      <c r="L47" s="245"/>
    </row>
    <row r="48" spans="1:12" s="76" customFormat="1" ht="12" customHeight="1" thickBot="1">
      <c r="A48" s="83" t="s">
        <v>89</v>
      </c>
      <c r="B48" s="84" t="s">
        <v>167</v>
      </c>
      <c r="C48" s="86"/>
      <c r="D48" s="86">
        <v>0</v>
      </c>
      <c r="E48" s="86">
        <f t="shared" si="10"/>
        <v>0</v>
      </c>
      <c r="F48" s="86">
        <v>0</v>
      </c>
      <c r="H48" s="245"/>
      <c r="I48" s="245"/>
      <c r="J48" s="245"/>
      <c r="K48" s="245"/>
      <c r="L48" s="245"/>
    </row>
    <row r="49" spans="1:12" s="76" customFormat="1" ht="12" customHeight="1" thickBot="1">
      <c r="A49" s="74" t="s">
        <v>41</v>
      </c>
      <c r="B49" s="85" t="s">
        <v>168</v>
      </c>
      <c r="C49" s="55">
        <f>SUM(C50:C52)</f>
        <v>0</v>
      </c>
      <c r="D49" s="55">
        <v>0</v>
      </c>
      <c r="E49" s="55">
        <f t="shared" si="10"/>
        <v>0</v>
      </c>
      <c r="F49" s="55">
        <v>0</v>
      </c>
      <c r="H49" s="245"/>
      <c r="I49" s="245"/>
      <c r="J49" s="245"/>
      <c r="K49" s="245"/>
      <c r="L49" s="245"/>
    </row>
    <row r="50" spans="1:12" s="76" customFormat="1" ht="12" customHeight="1">
      <c r="A50" s="77" t="s">
        <v>92</v>
      </c>
      <c r="B50" s="78" t="s">
        <v>169</v>
      </c>
      <c r="C50" s="88"/>
      <c r="D50" s="88">
        <v>0</v>
      </c>
      <c r="E50" s="88">
        <f t="shared" si="10"/>
        <v>0</v>
      </c>
      <c r="F50" s="88">
        <v>0</v>
      </c>
      <c r="H50" s="245"/>
      <c r="I50" s="245"/>
      <c r="J50" s="245"/>
      <c r="K50" s="245"/>
      <c r="L50" s="245"/>
    </row>
    <row r="51" spans="1:12" s="76" customFormat="1" ht="12" customHeight="1">
      <c r="A51" s="80" t="s">
        <v>94</v>
      </c>
      <c r="B51" s="81" t="s">
        <v>170</v>
      </c>
      <c r="C51" s="88"/>
      <c r="D51" s="88">
        <v>0</v>
      </c>
      <c r="E51" s="88">
        <f t="shared" si="10"/>
        <v>0</v>
      </c>
      <c r="F51" s="88">
        <v>0</v>
      </c>
      <c r="H51" s="245"/>
      <c r="I51" s="245"/>
      <c r="J51" s="245"/>
      <c r="K51" s="245"/>
      <c r="L51" s="245"/>
    </row>
    <row r="52" spans="1:12" s="76" customFormat="1" ht="12" customHeight="1">
      <c r="A52" s="80" t="s">
        <v>96</v>
      </c>
      <c r="B52" s="81" t="s">
        <v>171</v>
      </c>
      <c r="C52" s="88"/>
      <c r="D52" s="88">
        <v>0</v>
      </c>
      <c r="E52" s="88">
        <f t="shared" si="10"/>
        <v>0</v>
      </c>
      <c r="F52" s="88">
        <v>0</v>
      </c>
      <c r="H52" s="245"/>
      <c r="I52" s="245"/>
      <c r="J52" s="245"/>
      <c r="K52" s="245"/>
      <c r="L52" s="245"/>
    </row>
    <row r="53" spans="1:12" s="76" customFormat="1" ht="12" customHeight="1" thickBot="1">
      <c r="A53" s="83" t="s">
        <v>98</v>
      </c>
      <c r="B53" s="84" t="s">
        <v>172</v>
      </c>
      <c r="C53" s="88"/>
      <c r="D53" s="88">
        <v>0</v>
      </c>
      <c r="E53" s="88">
        <f t="shared" si="10"/>
        <v>0</v>
      </c>
      <c r="F53" s="88">
        <v>0</v>
      </c>
      <c r="H53" s="245"/>
      <c r="I53" s="245"/>
      <c r="J53" s="245"/>
      <c r="K53" s="245"/>
      <c r="L53" s="245"/>
    </row>
    <row r="54" spans="1:12" s="76" customFormat="1" ht="12" customHeight="1" thickBot="1">
      <c r="A54" s="74" t="s">
        <v>43</v>
      </c>
      <c r="B54" s="75" t="s">
        <v>173</v>
      </c>
      <c r="C54" s="62">
        <f>+C5+C6+C13+C20+C27+C38+C44+C49</f>
        <v>164915298</v>
      </c>
      <c r="D54" s="62">
        <f t="shared" ref="D54:F54" si="11">+D5+D6+D13+D20+D27+D38+D44+D49</f>
        <v>183354580</v>
      </c>
      <c r="E54" s="62">
        <f t="shared" si="11"/>
        <v>6183524</v>
      </c>
      <c r="F54" s="62">
        <f t="shared" si="11"/>
        <v>189538104</v>
      </c>
      <c r="H54" s="245"/>
      <c r="I54" s="245"/>
      <c r="J54" s="245"/>
      <c r="K54" s="245"/>
      <c r="L54" s="245"/>
    </row>
    <row r="55" spans="1:12" s="76" customFormat="1" ht="12" customHeight="1" thickBot="1">
      <c r="A55" s="91" t="s">
        <v>174</v>
      </c>
      <c r="B55" s="85" t="s">
        <v>175</v>
      </c>
      <c r="C55" s="55">
        <f>SUM(C56:C58)</f>
        <v>0</v>
      </c>
      <c r="D55" s="55">
        <v>0</v>
      </c>
      <c r="E55" s="55">
        <f t="shared" si="10"/>
        <v>0</v>
      </c>
      <c r="F55" s="55">
        <v>0</v>
      </c>
      <c r="H55" s="245"/>
      <c r="I55" s="245"/>
      <c r="J55" s="245"/>
      <c r="K55" s="245"/>
      <c r="L55" s="245"/>
    </row>
    <row r="56" spans="1:12" s="76" customFormat="1" ht="12" customHeight="1">
      <c r="A56" s="77" t="s">
        <v>176</v>
      </c>
      <c r="B56" s="78" t="s">
        <v>177</v>
      </c>
      <c r="C56" s="88"/>
      <c r="D56" s="88">
        <v>0</v>
      </c>
      <c r="E56" s="88">
        <f t="shared" si="10"/>
        <v>0</v>
      </c>
      <c r="F56" s="88">
        <v>0</v>
      </c>
      <c r="H56" s="245"/>
      <c r="I56" s="245"/>
      <c r="J56" s="245"/>
      <c r="K56" s="245"/>
      <c r="L56" s="245"/>
    </row>
    <row r="57" spans="1:12" s="76" customFormat="1" ht="12" customHeight="1">
      <c r="A57" s="80" t="s">
        <v>178</v>
      </c>
      <c r="B57" s="81" t="s">
        <v>179</v>
      </c>
      <c r="C57" s="88"/>
      <c r="D57" s="88">
        <v>0</v>
      </c>
      <c r="E57" s="88">
        <f t="shared" si="10"/>
        <v>0</v>
      </c>
      <c r="F57" s="88">
        <v>0</v>
      </c>
      <c r="H57" s="245"/>
      <c r="I57" s="245"/>
      <c r="J57" s="245"/>
      <c r="K57" s="245"/>
      <c r="L57" s="245"/>
    </row>
    <row r="58" spans="1:12" s="76" customFormat="1" ht="12" customHeight="1" thickBot="1">
      <c r="A58" s="83" t="s">
        <v>180</v>
      </c>
      <c r="B58" s="92" t="s">
        <v>181</v>
      </c>
      <c r="C58" s="88"/>
      <c r="D58" s="88">
        <v>0</v>
      </c>
      <c r="E58" s="88">
        <f t="shared" si="10"/>
        <v>0</v>
      </c>
      <c r="F58" s="88">
        <v>0</v>
      </c>
      <c r="H58" s="245"/>
      <c r="I58" s="245"/>
      <c r="J58" s="245"/>
      <c r="K58" s="245"/>
      <c r="L58" s="245"/>
    </row>
    <row r="59" spans="1:12" s="76" customFormat="1" ht="12" customHeight="1" thickBot="1">
      <c r="A59" s="91" t="s">
        <v>182</v>
      </c>
      <c r="B59" s="85" t="s">
        <v>183</v>
      </c>
      <c r="C59" s="55">
        <f>SUM(C60:C63)</f>
        <v>0</v>
      </c>
      <c r="D59" s="55">
        <v>0</v>
      </c>
      <c r="E59" s="55">
        <f t="shared" si="10"/>
        <v>0</v>
      </c>
      <c r="F59" s="55">
        <v>0</v>
      </c>
      <c r="H59" s="245"/>
      <c r="I59" s="245"/>
      <c r="J59" s="245"/>
      <c r="K59" s="245"/>
      <c r="L59" s="245"/>
    </row>
    <row r="60" spans="1:12" s="76" customFormat="1" ht="12" customHeight="1">
      <c r="A60" s="77" t="s">
        <v>184</v>
      </c>
      <c r="B60" s="78" t="s">
        <v>185</v>
      </c>
      <c r="C60" s="88"/>
      <c r="D60" s="88">
        <v>0</v>
      </c>
      <c r="E60" s="88">
        <f t="shared" si="10"/>
        <v>0</v>
      </c>
      <c r="F60" s="88">
        <v>0</v>
      </c>
      <c r="H60" s="245"/>
      <c r="I60" s="245"/>
      <c r="J60" s="245"/>
      <c r="K60" s="245"/>
      <c r="L60" s="245"/>
    </row>
    <row r="61" spans="1:12" s="76" customFormat="1" ht="12" customHeight="1">
      <c r="A61" s="80" t="s">
        <v>186</v>
      </c>
      <c r="B61" s="81" t="s">
        <v>187</v>
      </c>
      <c r="C61" s="88"/>
      <c r="D61" s="88">
        <v>0</v>
      </c>
      <c r="E61" s="88">
        <f t="shared" si="10"/>
        <v>0</v>
      </c>
      <c r="F61" s="88">
        <v>0</v>
      </c>
      <c r="H61" s="245"/>
      <c r="I61" s="245"/>
      <c r="J61" s="245"/>
      <c r="K61" s="245"/>
      <c r="L61" s="245"/>
    </row>
    <row r="62" spans="1:12" s="76" customFormat="1" ht="12" customHeight="1">
      <c r="A62" s="80" t="s">
        <v>188</v>
      </c>
      <c r="B62" s="81" t="s">
        <v>189</v>
      </c>
      <c r="C62" s="88"/>
      <c r="D62" s="88">
        <v>0</v>
      </c>
      <c r="E62" s="88">
        <f t="shared" si="10"/>
        <v>0</v>
      </c>
      <c r="F62" s="88">
        <v>0</v>
      </c>
      <c r="H62" s="245"/>
      <c r="I62" s="245"/>
      <c r="J62" s="245"/>
      <c r="K62" s="245"/>
      <c r="L62" s="245"/>
    </row>
    <row r="63" spans="1:12" s="76" customFormat="1" ht="12" customHeight="1" thickBot="1">
      <c r="A63" s="83" t="s">
        <v>190</v>
      </c>
      <c r="B63" s="84" t="s">
        <v>191</v>
      </c>
      <c r="C63" s="88"/>
      <c r="D63" s="88">
        <v>0</v>
      </c>
      <c r="E63" s="88">
        <f t="shared" si="10"/>
        <v>0</v>
      </c>
      <c r="F63" s="88">
        <v>0</v>
      </c>
      <c r="H63" s="245"/>
      <c r="I63" s="245"/>
      <c r="J63" s="245"/>
      <c r="K63" s="245"/>
      <c r="L63" s="245"/>
    </row>
    <row r="64" spans="1:12" s="76" customFormat="1" ht="12" customHeight="1" thickBot="1">
      <c r="A64" s="91" t="s">
        <v>192</v>
      </c>
      <c r="B64" s="85" t="s">
        <v>193</v>
      </c>
      <c r="C64" s="55">
        <f>SUM(C65:C66)</f>
        <v>7497702</v>
      </c>
      <c r="D64" s="55">
        <f t="shared" ref="D64:F64" si="12">SUM(D65:D66)</f>
        <v>7496588</v>
      </c>
      <c r="E64" s="55">
        <f t="shared" si="12"/>
        <v>0</v>
      </c>
      <c r="F64" s="55">
        <f t="shared" si="12"/>
        <v>7496588</v>
      </c>
      <c r="H64" s="245"/>
      <c r="I64" s="245"/>
      <c r="J64" s="245"/>
      <c r="K64" s="245"/>
      <c r="L64" s="245"/>
    </row>
    <row r="65" spans="1:12" s="76" customFormat="1" ht="12" customHeight="1">
      <c r="A65" s="77" t="s">
        <v>194</v>
      </c>
      <c r="B65" s="78" t="s">
        <v>195</v>
      </c>
      <c r="C65" s="88">
        <v>7497702</v>
      </c>
      <c r="D65" s="88">
        <v>7496588</v>
      </c>
      <c r="E65" s="88">
        <f t="shared" si="10"/>
        <v>0</v>
      </c>
      <c r="F65" s="88">
        <v>7496588</v>
      </c>
      <c r="H65" s="245"/>
      <c r="I65" s="245"/>
      <c r="J65" s="245"/>
      <c r="K65" s="245"/>
      <c r="L65" s="245"/>
    </row>
    <row r="66" spans="1:12" s="76" customFormat="1" ht="12" customHeight="1" thickBot="1">
      <c r="A66" s="83" t="s">
        <v>196</v>
      </c>
      <c r="B66" s="84" t="s">
        <v>197</v>
      </c>
      <c r="C66" s="88"/>
      <c r="D66" s="88">
        <v>0</v>
      </c>
      <c r="E66" s="88">
        <f t="shared" si="10"/>
        <v>0</v>
      </c>
      <c r="F66" s="88">
        <v>0</v>
      </c>
      <c r="H66" s="245"/>
      <c r="I66" s="245"/>
      <c r="J66" s="245"/>
      <c r="K66" s="245"/>
      <c r="L66" s="245"/>
    </row>
    <row r="67" spans="1:12" s="76" customFormat="1" ht="12" customHeight="1" thickBot="1">
      <c r="A67" s="91" t="s">
        <v>198</v>
      </c>
      <c r="B67" s="85" t="s">
        <v>199</v>
      </c>
      <c r="C67" s="55">
        <f>SUM(C68:C70)</f>
        <v>0</v>
      </c>
      <c r="D67" s="55">
        <v>0</v>
      </c>
      <c r="E67" s="55">
        <f t="shared" si="10"/>
        <v>0</v>
      </c>
      <c r="F67" s="55">
        <v>0</v>
      </c>
      <c r="H67" s="245"/>
      <c r="I67" s="245"/>
      <c r="J67" s="245"/>
      <c r="K67" s="245"/>
      <c r="L67" s="245"/>
    </row>
    <row r="68" spans="1:12" s="76" customFormat="1" ht="12" customHeight="1">
      <c r="A68" s="77" t="s">
        <v>200</v>
      </c>
      <c r="B68" s="78" t="s">
        <v>201</v>
      </c>
      <c r="C68" s="88"/>
      <c r="D68" s="88">
        <v>0</v>
      </c>
      <c r="E68" s="88">
        <f t="shared" si="10"/>
        <v>0</v>
      </c>
      <c r="F68" s="88">
        <v>0</v>
      </c>
      <c r="H68" s="245"/>
      <c r="I68" s="245"/>
      <c r="J68" s="245"/>
      <c r="K68" s="245"/>
      <c r="L68" s="245"/>
    </row>
    <row r="69" spans="1:12" s="76" customFormat="1" ht="12" customHeight="1">
      <c r="A69" s="80" t="s">
        <v>202</v>
      </c>
      <c r="B69" s="81" t="s">
        <v>203</v>
      </c>
      <c r="C69" s="88"/>
      <c r="D69" s="88">
        <v>0</v>
      </c>
      <c r="E69" s="88">
        <f t="shared" si="10"/>
        <v>0</v>
      </c>
      <c r="F69" s="88">
        <v>0</v>
      </c>
      <c r="H69" s="245"/>
      <c r="I69" s="245"/>
      <c r="J69" s="245"/>
      <c r="K69" s="245"/>
      <c r="L69" s="245"/>
    </row>
    <row r="70" spans="1:12" s="76" customFormat="1" ht="12" customHeight="1" thickBot="1">
      <c r="A70" s="83" t="s">
        <v>204</v>
      </c>
      <c r="B70" s="84" t="s">
        <v>205</v>
      </c>
      <c r="C70" s="88"/>
      <c r="D70" s="88">
        <v>0</v>
      </c>
      <c r="E70" s="88">
        <f t="shared" si="10"/>
        <v>0</v>
      </c>
      <c r="F70" s="88">
        <v>0</v>
      </c>
      <c r="H70" s="245"/>
      <c r="I70" s="245"/>
      <c r="J70" s="245"/>
      <c r="K70" s="245"/>
      <c r="L70" s="245"/>
    </row>
    <row r="71" spans="1:12" s="76" customFormat="1" ht="12" customHeight="1" thickBot="1">
      <c r="A71" s="91" t="s">
        <v>206</v>
      </c>
      <c r="B71" s="85" t="s">
        <v>207</v>
      </c>
      <c r="C71" s="55">
        <f>SUM(C72:C75)</f>
        <v>0</v>
      </c>
      <c r="D71" s="55">
        <v>0</v>
      </c>
      <c r="E71" s="55">
        <f t="shared" si="10"/>
        <v>0</v>
      </c>
      <c r="F71" s="55">
        <v>0</v>
      </c>
      <c r="H71" s="245"/>
      <c r="I71" s="245"/>
      <c r="J71" s="245"/>
      <c r="K71" s="245"/>
      <c r="L71" s="245"/>
    </row>
    <row r="72" spans="1:12" s="76" customFormat="1" ht="12" customHeight="1">
      <c r="A72" s="93" t="s">
        <v>208</v>
      </c>
      <c r="B72" s="78" t="s">
        <v>209</v>
      </c>
      <c r="C72" s="88"/>
      <c r="D72" s="88">
        <v>0</v>
      </c>
      <c r="E72" s="88">
        <f t="shared" si="10"/>
        <v>0</v>
      </c>
      <c r="F72" s="88">
        <v>0</v>
      </c>
      <c r="H72" s="245"/>
      <c r="I72" s="245"/>
      <c r="J72" s="245"/>
      <c r="K72" s="245"/>
      <c r="L72" s="245"/>
    </row>
    <row r="73" spans="1:12" s="76" customFormat="1" ht="12" customHeight="1">
      <c r="A73" s="94" t="s">
        <v>210</v>
      </c>
      <c r="B73" s="81" t="s">
        <v>211</v>
      </c>
      <c r="C73" s="88"/>
      <c r="D73" s="88">
        <v>0</v>
      </c>
      <c r="E73" s="88">
        <f t="shared" si="10"/>
        <v>0</v>
      </c>
      <c r="F73" s="88">
        <v>0</v>
      </c>
      <c r="H73" s="245"/>
      <c r="I73" s="245"/>
      <c r="J73" s="245"/>
      <c r="K73" s="245"/>
      <c r="L73" s="245"/>
    </row>
    <row r="74" spans="1:12" s="76" customFormat="1" ht="12" customHeight="1">
      <c r="A74" s="94" t="s">
        <v>212</v>
      </c>
      <c r="B74" s="81" t="s">
        <v>213</v>
      </c>
      <c r="C74" s="88"/>
      <c r="D74" s="88">
        <v>0</v>
      </c>
      <c r="E74" s="88">
        <f t="shared" si="10"/>
        <v>0</v>
      </c>
      <c r="F74" s="88">
        <v>0</v>
      </c>
      <c r="H74" s="245"/>
      <c r="I74" s="245"/>
      <c r="J74" s="245"/>
      <c r="K74" s="245"/>
      <c r="L74" s="245"/>
    </row>
    <row r="75" spans="1:12" s="76" customFormat="1" ht="12" customHeight="1" thickBot="1">
      <c r="A75" s="95" t="s">
        <v>214</v>
      </c>
      <c r="B75" s="84" t="s">
        <v>215</v>
      </c>
      <c r="C75" s="88"/>
      <c r="D75" s="88">
        <v>0</v>
      </c>
      <c r="E75" s="88">
        <f t="shared" si="10"/>
        <v>0</v>
      </c>
      <c r="F75" s="88">
        <v>0</v>
      </c>
      <c r="H75" s="245"/>
      <c r="I75" s="245"/>
      <c r="J75" s="245"/>
      <c r="K75" s="245"/>
      <c r="L75" s="245"/>
    </row>
    <row r="76" spans="1:12" s="76" customFormat="1" ht="13.5" customHeight="1" thickBot="1">
      <c r="A76" s="91" t="s">
        <v>216</v>
      </c>
      <c r="B76" s="85" t="s">
        <v>217</v>
      </c>
      <c r="C76" s="96"/>
      <c r="D76" s="96">
        <v>0</v>
      </c>
      <c r="E76" s="96">
        <f t="shared" si="10"/>
        <v>0</v>
      </c>
      <c r="F76" s="96">
        <v>0</v>
      </c>
      <c r="H76" s="245"/>
      <c r="I76" s="245"/>
      <c r="J76" s="245"/>
      <c r="K76" s="245"/>
      <c r="L76" s="245"/>
    </row>
    <row r="77" spans="1:12" s="76" customFormat="1" ht="15.75" customHeight="1" thickBot="1">
      <c r="A77" s="91" t="s">
        <v>218</v>
      </c>
      <c r="B77" s="97" t="s">
        <v>219</v>
      </c>
      <c r="C77" s="62">
        <f>+C55+C59+C64+C67+C71+C76</f>
        <v>7497702</v>
      </c>
      <c r="D77" s="62">
        <f t="shared" ref="D77:F77" si="13">+D55+D59+D64+D67+D71+D76</f>
        <v>7496588</v>
      </c>
      <c r="E77" s="62">
        <f t="shared" si="13"/>
        <v>0</v>
      </c>
      <c r="F77" s="62">
        <f t="shared" si="13"/>
        <v>7496588</v>
      </c>
      <c r="H77" s="245"/>
      <c r="I77" s="245"/>
      <c r="J77" s="245"/>
      <c r="K77" s="245"/>
      <c r="L77" s="245"/>
    </row>
    <row r="78" spans="1:12" s="76" customFormat="1" ht="16.5" customHeight="1" thickBot="1">
      <c r="A78" s="98" t="s">
        <v>220</v>
      </c>
      <c r="B78" s="99" t="s">
        <v>221</v>
      </c>
      <c r="C78" s="62">
        <f>+C54+C77</f>
        <v>172413000</v>
      </c>
      <c r="D78" s="62">
        <f t="shared" ref="D78:F78" si="14">+D54+D77</f>
        <v>190851168</v>
      </c>
      <c r="E78" s="62">
        <f t="shared" si="14"/>
        <v>6183524</v>
      </c>
      <c r="F78" s="62">
        <f t="shared" si="14"/>
        <v>197034692</v>
      </c>
      <c r="H78" s="245"/>
      <c r="I78" s="245"/>
      <c r="J78" s="245"/>
      <c r="K78" s="245"/>
      <c r="L78" s="245"/>
    </row>
    <row r="79" spans="1:12" s="76" customFormat="1">
      <c r="A79" s="127"/>
      <c r="B79" s="128"/>
      <c r="C79" s="129"/>
      <c r="D79" s="129"/>
      <c r="E79" s="129"/>
      <c r="F79" s="129"/>
      <c r="H79" s="245"/>
      <c r="I79" s="245"/>
      <c r="J79" s="245"/>
      <c r="K79" s="245"/>
      <c r="L79" s="245"/>
    </row>
    <row r="80" spans="1:12" ht="16.5" customHeight="1">
      <c r="A80" s="249" t="s">
        <v>222</v>
      </c>
      <c r="B80" s="249"/>
      <c r="C80" s="249"/>
      <c r="D80" s="249"/>
      <c r="E80" s="249"/>
      <c r="F80" s="249"/>
    </row>
    <row r="81" spans="1:12" s="103" customFormat="1" ht="16.5" customHeight="1" thickBot="1">
      <c r="A81" s="251" t="s">
        <v>223</v>
      </c>
      <c r="B81" s="251"/>
      <c r="C81" s="102"/>
      <c r="D81" s="102"/>
      <c r="E81" s="102"/>
      <c r="F81" s="102"/>
      <c r="H81" s="246"/>
      <c r="I81" s="246"/>
      <c r="J81" s="246"/>
      <c r="K81" s="246"/>
      <c r="L81" s="246"/>
    </row>
    <row r="82" spans="1:12" ht="48.75" thickBot="1">
      <c r="A82" s="67" t="s">
        <v>107</v>
      </c>
      <c r="B82" s="68" t="s">
        <v>224</v>
      </c>
      <c r="C82" s="69" t="s">
        <v>357</v>
      </c>
      <c r="D82" s="248" t="s">
        <v>362</v>
      </c>
      <c r="E82" s="69" t="s">
        <v>344</v>
      </c>
      <c r="F82" s="69" t="s">
        <v>345</v>
      </c>
    </row>
    <row r="83" spans="1:12" s="73" customFormat="1" ht="12" customHeight="1" thickBot="1">
      <c r="A83" s="54">
        <v>1</v>
      </c>
      <c r="B83" s="104">
        <v>2</v>
      </c>
      <c r="C83" s="105">
        <v>3</v>
      </c>
      <c r="D83" s="105">
        <v>4</v>
      </c>
      <c r="E83" s="105">
        <v>5</v>
      </c>
      <c r="F83" s="105">
        <v>6</v>
      </c>
      <c r="H83" s="244"/>
      <c r="I83" s="244"/>
      <c r="J83" s="244"/>
      <c r="K83" s="244"/>
      <c r="L83" s="244"/>
    </row>
    <row r="84" spans="1:12" ht="12" customHeight="1" thickBot="1">
      <c r="A84" s="106" t="s">
        <v>4</v>
      </c>
      <c r="B84" s="107" t="s">
        <v>225</v>
      </c>
      <c r="C84" s="108">
        <f>SUM(C85:C89)</f>
        <v>168560000</v>
      </c>
      <c r="D84" s="108">
        <f t="shared" ref="D84:F84" si="15">SUM(D85:D89)</f>
        <v>186312282</v>
      </c>
      <c r="E84" s="108">
        <f t="shared" si="15"/>
        <v>6183524</v>
      </c>
      <c r="F84" s="108">
        <f t="shared" si="15"/>
        <v>192495806</v>
      </c>
    </row>
    <row r="85" spans="1:12" ht="12" customHeight="1">
      <c r="A85" s="109" t="s">
        <v>5</v>
      </c>
      <c r="B85" s="110" t="s">
        <v>55</v>
      </c>
      <c r="C85" s="111">
        <v>90012000</v>
      </c>
      <c r="D85" s="111">
        <v>103188800</v>
      </c>
      <c r="E85" s="111">
        <f t="shared" ref="E85:E119" si="16">F85-D85</f>
        <v>3947684</v>
      </c>
      <c r="F85" s="111">
        <v>107136484</v>
      </c>
      <c r="H85" s="243">
        <f>'3.sz.mell.'!C32+'4. sz. mell'!C32</f>
        <v>90012000</v>
      </c>
      <c r="I85" s="243">
        <f>'3.sz.mell.'!D32+'4. sz. mell'!D32</f>
        <v>103188800</v>
      </c>
      <c r="J85" s="243">
        <f>'3.sz.mell.'!E32+'4. sz. mell'!E32</f>
        <v>3947684</v>
      </c>
      <c r="K85" s="243">
        <f>'3.sz.mell.'!F32+'4. sz. mell'!F32</f>
        <v>107136484</v>
      </c>
      <c r="L85" s="243">
        <f>'3.sz.mell.'!G32+'4. sz. mell'!G32</f>
        <v>13456000</v>
      </c>
    </row>
    <row r="86" spans="1:12" ht="12" customHeight="1">
      <c r="A86" s="80" t="s">
        <v>6</v>
      </c>
      <c r="B86" s="16" t="s">
        <v>56</v>
      </c>
      <c r="C86" s="82">
        <v>26829000</v>
      </c>
      <c r="D86" s="82">
        <v>30294652</v>
      </c>
      <c r="E86" s="82">
        <f t="shared" si="16"/>
        <v>1151840</v>
      </c>
      <c r="F86" s="82">
        <v>31446492</v>
      </c>
      <c r="H86" s="243">
        <f>'3.sz.mell.'!C33+'4. sz. mell'!C33</f>
        <v>26829000</v>
      </c>
      <c r="I86" s="243">
        <f>'3.sz.mell.'!D33+'4. sz. mell'!D33</f>
        <v>30294652</v>
      </c>
      <c r="J86" s="243">
        <f>'3.sz.mell.'!E33+'4. sz. mell'!E33</f>
        <v>1151840</v>
      </c>
      <c r="K86" s="243">
        <f>'3.sz.mell.'!F33+'4. sz. mell'!F33</f>
        <v>31446492</v>
      </c>
    </row>
    <row r="87" spans="1:12" ht="12" customHeight="1">
      <c r="A87" s="80" t="s">
        <v>7</v>
      </c>
      <c r="B87" s="16" t="s">
        <v>57</v>
      </c>
      <c r="C87" s="86">
        <v>43167000</v>
      </c>
      <c r="D87" s="86">
        <v>41044000</v>
      </c>
      <c r="E87" s="86">
        <f t="shared" si="16"/>
        <v>1084000</v>
      </c>
      <c r="F87" s="86">
        <v>42128000</v>
      </c>
      <c r="H87" s="243">
        <f>'3.sz.mell.'!C34+'4. sz. mell'!C34</f>
        <v>43167000</v>
      </c>
      <c r="I87" s="243">
        <f>'3.sz.mell.'!D34+'4. sz. mell'!D34</f>
        <v>41044000</v>
      </c>
      <c r="J87" s="243">
        <f>'3.sz.mell.'!E34+'4. sz. mell'!E34</f>
        <v>1084000</v>
      </c>
      <c r="K87" s="243">
        <f>'3.sz.mell.'!F34+'4. sz. mell'!F34</f>
        <v>42128000</v>
      </c>
    </row>
    <row r="88" spans="1:12" ht="12" customHeight="1">
      <c r="A88" s="80" t="s">
        <v>8</v>
      </c>
      <c r="B88" s="112" t="s">
        <v>58</v>
      </c>
      <c r="C88" s="86"/>
      <c r="D88" s="86">
        <v>0</v>
      </c>
      <c r="E88" s="86">
        <f t="shared" si="16"/>
        <v>0</v>
      </c>
      <c r="F88" s="86">
        <v>0</v>
      </c>
      <c r="H88" s="243">
        <f>'3.sz.mell.'!C35+'4. sz. mell'!C35</f>
        <v>0</v>
      </c>
      <c r="I88" s="243">
        <f>'3.sz.mell.'!D35+'4. sz. mell'!D35</f>
        <v>0</v>
      </c>
      <c r="J88" s="243">
        <f>'3.sz.mell.'!E35+'4. sz. mell'!E35</f>
        <v>0</v>
      </c>
      <c r="K88" s="243">
        <f>'3.sz.mell.'!F35+'4. sz. mell'!F35</f>
        <v>0</v>
      </c>
    </row>
    <row r="89" spans="1:12" ht="12" customHeight="1" thickBot="1">
      <c r="A89" s="80" t="s">
        <v>226</v>
      </c>
      <c r="B89" s="113" t="s">
        <v>59</v>
      </c>
      <c r="C89" s="86">
        <v>8552000</v>
      </c>
      <c r="D89" s="86">
        <v>11784830</v>
      </c>
      <c r="E89" s="86">
        <f t="shared" si="16"/>
        <v>0</v>
      </c>
      <c r="F89" s="86">
        <v>11784830</v>
      </c>
      <c r="H89" s="243">
        <f>'3.sz.mell.'!C36+'4. sz. mell'!C36</f>
        <v>12255000</v>
      </c>
      <c r="I89" s="243">
        <f>'3.sz.mell.'!D36+'4. sz. mell'!D36</f>
        <v>15186716</v>
      </c>
      <c r="J89" s="243">
        <f>'3.sz.mell.'!E36+'4. sz. mell'!E36</f>
        <v>0</v>
      </c>
      <c r="K89" s="243">
        <f>'3.sz.mell.'!F36+'4. sz. mell'!F36</f>
        <v>15186716</v>
      </c>
    </row>
    <row r="90" spans="1:12" ht="12" customHeight="1" thickBot="1">
      <c r="A90" s="74" t="s">
        <v>10</v>
      </c>
      <c r="B90" s="115" t="s">
        <v>227</v>
      </c>
      <c r="C90" s="55">
        <f>+C91+C93+C95</f>
        <v>150000</v>
      </c>
      <c r="D90" s="55">
        <f t="shared" ref="D90:F90" si="17">+D91+D93+D95</f>
        <v>1137000</v>
      </c>
      <c r="E90" s="55">
        <f t="shared" si="17"/>
        <v>0</v>
      </c>
      <c r="F90" s="55">
        <f t="shared" si="17"/>
        <v>1137000</v>
      </c>
    </row>
    <row r="91" spans="1:12" ht="12" customHeight="1">
      <c r="A91" s="77" t="s">
        <v>12</v>
      </c>
      <c r="B91" s="16" t="s">
        <v>61</v>
      </c>
      <c r="C91" s="79">
        <v>150000</v>
      </c>
      <c r="D91" s="79">
        <v>1137000</v>
      </c>
      <c r="E91" s="79">
        <f t="shared" si="16"/>
        <v>0</v>
      </c>
      <c r="F91" s="79">
        <v>1137000</v>
      </c>
    </row>
    <row r="92" spans="1:12" ht="12" customHeight="1">
      <c r="A92" s="77" t="s">
        <v>14</v>
      </c>
      <c r="B92" s="116" t="s">
        <v>228</v>
      </c>
      <c r="C92" s="79"/>
      <c r="D92" s="79">
        <v>0</v>
      </c>
      <c r="E92" s="79">
        <f t="shared" si="16"/>
        <v>0</v>
      </c>
      <c r="F92" s="79">
        <v>0</v>
      </c>
    </row>
    <row r="93" spans="1:12" ht="12" customHeight="1">
      <c r="A93" s="77" t="s">
        <v>16</v>
      </c>
      <c r="B93" s="116" t="s">
        <v>62</v>
      </c>
      <c r="C93" s="82"/>
      <c r="D93" s="82">
        <v>0</v>
      </c>
      <c r="E93" s="82">
        <f t="shared" si="16"/>
        <v>0</v>
      </c>
      <c r="F93" s="82">
        <v>0</v>
      </c>
    </row>
    <row r="94" spans="1:12" ht="12" customHeight="1">
      <c r="A94" s="77" t="s">
        <v>18</v>
      </c>
      <c r="B94" s="116" t="s">
        <v>229</v>
      </c>
      <c r="C94" s="58"/>
      <c r="D94" s="58">
        <v>0</v>
      </c>
      <c r="E94" s="58">
        <f t="shared" si="16"/>
        <v>0</v>
      </c>
      <c r="F94" s="58">
        <v>0</v>
      </c>
    </row>
    <row r="95" spans="1:12" ht="12" customHeight="1" thickBot="1">
      <c r="A95" s="77" t="s">
        <v>113</v>
      </c>
      <c r="B95" s="117" t="s">
        <v>230</v>
      </c>
      <c r="C95" s="58"/>
      <c r="D95" s="58">
        <v>0</v>
      </c>
      <c r="E95" s="58">
        <f t="shared" si="16"/>
        <v>0</v>
      </c>
      <c r="F95" s="58">
        <v>0</v>
      </c>
    </row>
    <row r="96" spans="1:12" ht="12" customHeight="1" thickBot="1">
      <c r="A96" s="74" t="s">
        <v>20</v>
      </c>
      <c r="B96" s="21" t="s">
        <v>231</v>
      </c>
      <c r="C96" s="55">
        <f>+C97+C98</f>
        <v>3703000</v>
      </c>
      <c r="D96" s="55">
        <f t="shared" ref="D96:F96" si="18">+D97+D98</f>
        <v>3401886</v>
      </c>
      <c r="E96" s="55">
        <f t="shared" si="18"/>
        <v>0</v>
      </c>
      <c r="F96" s="55">
        <f t="shared" si="18"/>
        <v>3401886</v>
      </c>
    </row>
    <row r="97" spans="1:6" ht="12" customHeight="1">
      <c r="A97" s="77" t="s">
        <v>118</v>
      </c>
      <c r="B97" s="19" t="s">
        <v>232</v>
      </c>
      <c r="C97" s="79"/>
      <c r="D97" s="79">
        <v>0</v>
      </c>
      <c r="E97" s="79">
        <f t="shared" si="16"/>
        <v>0</v>
      </c>
      <c r="F97" s="79">
        <v>0</v>
      </c>
    </row>
    <row r="98" spans="1:6" ht="12" customHeight="1" thickBot="1">
      <c r="A98" s="83" t="s">
        <v>120</v>
      </c>
      <c r="B98" s="116" t="s">
        <v>233</v>
      </c>
      <c r="C98" s="86">
        <v>3703000</v>
      </c>
      <c r="D98" s="86">
        <v>3401886</v>
      </c>
      <c r="E98" s="86">
        <f t="shared" si="16"/>
        <v>0</v>
      </c>
      <c r="F98" s="86">
        <v>3401886</v>
      </c>
    </row>
    <row r="99" spans="1:6" ht="12" customHeight="1" thickBot="1">
      <c r="A99" s="74" t="s">
        <v>22</v>
      </c>
      <c r="B99" s="21" t="s">
        <v>101</v>
      </c>
      <c r="C99" s="55">
        <f>+C84+C90+C96</f>
        <v>172413000</v>
      </c>
      <c r="D99" s="55">
        <f t="shared" ref="D99:F99" si="19">+D84+D90+D96</f>
        <v>190851168</v>
      </c>
      <c r="E99" s="55">
        <f t="shared" si="19"/>
        <v>6183524</v>
      </c>
      <c r="F99" s="55">
        <f t="shared" si="19"/>
        <v>197034692</v>
      </c>
    </row>
    <row r="100" spans="1:6" ht="12" customHeight="1" thickBot="1">
      <c r="A100" s="74" t="s">
        <v>29</v>
      </c>
      <c r="B100" s="21" t="s">
        <v>69</v>
      </c>
      <c r="C100" s="55">
        <f>+C101+C102+C103</f>
        <v>0</v>
      </c>
      <c r="D100" s="55">
        <v>0</v>
      </c>
      <c r="E100" s="55">
        <f t="shared" si="16"/>
        <v>0</v>
      </c>
      <c r="F100" s="55">
        <v>0</v>
      </c>
    </row>
    <row r="101" spans="1:6" ht="12" customHeight="1">
      <c r="A101" s="77" t="s">
        <v>31</v>
      </c>
      <c r="B101" s="19" t="s">
        <v>70</v>
      </c>
      <c r="C101" s="58"/>
      <c r="D101" s="58">
        <v>0</v>
      </c>
      <c r="E101" s="58">
        <f t="shared" si="16"/>
        <v>0</v>
      </c>
      <c r="F101" s="58">
        <v>0</v>
      </c>
    </row>
    <row r="102" spans="1:6" ht="12" customHeight="1">
      <c r="A102" s="77" t="s">
        <v>33</v>
      </c>
      <c r="B102" s="19" t="s">
        <v>71</v>
      </c>
      <c r="C102" s="58"/>
      <c r="D102" s="58">
        <v>0</v>
      </c>
      <c r="E102" s="58">
        <f t="shared" si="16"/>
        <v>0</v>
      </c>
      <c r="F102" s="58">
        <v>0</v>
      </c>
    </row>
    <row r="103" spans="1:6" ht="12" customHeight="1" thickBot="1">
      <c r="A103" s="114" t="s">
        <v>35</v>
      </c>
      <c r="B103" s="61" t="s">
        <v>72</v>
      </c>
      <c r="C103" s="58"/>
      <c r="D103" s="58">
        <v>0</v>
      </c>
      <c r="E103" s="58">
        <f t="shared" si="16"/>
        <v>0</v>
      </c>
      <c r="F103" s="58">
        <v>0</v>
      </c>
    </row>
    <row r="104" spans="1:6" ht="12" customHeight="1" thickBot="1">
      <c r="A104" s="74" t="s">
        <v>37</v>
      </c>
      <c r="B104" s="21" t="s">
        <v>73</v>
      </c>
      <c r="C104" s="55">
        <f>+C105+C106+C107+C108</f>
        <v>0</v>
      </c>
      <c r="D104" s="55">
        <v>0</v>
      </c>
      <c r="E104" s="55">
        <f t="shared" si="16"/>
        <v>0</v>
      </c>
      <c r="F104" s="55">
        <v>0</v>
      </c>
    </row>
    <row r="105" spans="1:6" ht="12" customHeight="1">
      <c r="A105" s="77" t="s">
        <v>74</v>
      </c>
      <c r="B105" s="19" t="s">
        <v>75</v>
      </c>
      <c r="C105" s="58"/>
      <c r="D105" s="58">
        <v>0</v>
      </c>
      <c r="E105" s="58">
        <f t="shared" si="16"/>
        <v>0</v>
      </c>
      <c r="F105" s="58">
        <v>0</v>
      </c>
    </row>
    <row r="106" spans="1:6" ht="12" customHeight="1">
      <c r="A106" s="77" t="s">
        <v>76</v>
      </c>
      <c r="B106" s="19" t="s">
        <v>77</v>
      </c>
      <c r="C106" s="58"/>
      <c r="D106" s="58">
        <v>0</v>
      </c>
      <c r="E106" s="58">
        <f t="shared" si="16"/>
        <v>0</v>
      </c>
      <c r="F106" s="58">
        <v>0</v>
      </c>
    </row>
    <row r="107" spans="1:6" ht="12" customHeight="1">
      <c r="A107" s="77" t="s">
        <v>78</v>
      </c>
      <c r="B107" s="19" t="s">
        <v>79</v>
      </c>
      <c r="C107" s="58"/>
      <c r="D107" s="58">
        <v>0</v>
      </c>
      <c r="E107" s="58">
        <f t="shared" si="16"/>
        <v>0</v>
      </c>
      <c r="F107" s="58">
        <v>0</v>
      </c>
    </row>
    <row r="108" spans="1:6" ht="12" customHeight="1" thickBot="1">
      <c r="A108" s="114" t="s">
        <v>80</v>
      </c>
      <c r="B108" s="61" t="s">
        <v>81</v>
      </c>
      <c r="C108" s="58"/>
      <c r="D108" s="58">
        <v>0</v>
      </c>
      <c r="E108" s="58">
        <f t="shared" si="16"/>
        <v>0</v>
      </c>
      <c r="F108" s="58">
        <v>0</v>
      </c>
    </row>
    <row r="109" spans="1:6" ht="12" customHeight="1" thickBot="1">
      <c r="A109" s="74" t="s">
        <v>39</v>
      </c>
      <c r="B109" s="21" t="s">
        <v>82</v>
      </c>
      <c r="C109" s="62">
        <f>+C110+C111+C113+C114+C112</f>
        <v>0</v>
      </c>
      <c r="D109" s="62">
        <v>0</v>
      </c>
      <c r="E109" s="62">
        <f t="shared" si="16"/>
        <v>0</v>
      </c>
      <c r="F109" s="62">
        <v>0</v>
      </c>
    </row>
    <row r="110" spans="1:6" ht="12" customHeight="1">
      <c r="A110" s="77" t="s">
        <v>83</v>
      </c>
      <c r="B110" s="19" t="s">
        <v>84</v>
      </c>
      <c r="C110" s="58"/>
      <c r="D110" s="58">
        <v>0</v>
      </c>
      <c r="E110" s="58">
        <f t="shared" si="16"/>
        <v>0</v>
      </c>
      <c r="F110" s="58">
        <v>0</v>
      </c>
    </row>
    <row r="111" spans="1:6" ht="12" customHeight="1">
      <c r="A111" s="77" t="s">
        <v>85</v>
      </c>
      <c r="B111" s="19" t="s">
        <v>86</v>
      </c>
      <c r="C111" s="58"/>
      <c r="D111" s="58">
        <v>0</v>
      </c>
      <c r="E111" s="58">
        <f t="shared" si="16"/>
        <v>0</v>
      </c>
      <c r="F111" s="58">
        <v>0</v>
      </c>
    </row>
    <row r="112" spans="1:6" ht="12" customHeight="1">
      <c r="A112" s="77" t="s">
        <v>87</v>
      </c>
      <c r="B112" s="19" t="s">
        <v>103</v>
      </c>
      <c r="C112" s="58"/>
      <c r="D112" s="58">
        <v>0</v>
      </c>
      <c r="E112" s="58">
        <f t="shared" si="16"/>
        <v>0</v>
      </c>
      <c r="F112" s="58">
        <v>0</v>
      </c>
    </row>
    <row r="113" spans="1:12" ht="12" customHeight="1">
      <c r="A113" s="77" t="s">
        <v>89</v>
      </c>
      <c r="B113" s="19" t="s">
        <v>88</v>
      </c>
      <c r="C113" s="58"/>
      <c r="D113" s="58">
        <v>0</v>
      </c>
      <c r="E113" s="58">
        <f t="shared" si="16"/>
        <v>0</v>
      </c>
      <c r="F113" s="58">
        <v>0</v>
      </c>
    </row>
    <row r="114" spans="1:12" ht="12" customHeight="1" thickBot="1">
      <c r="A114" s="114" t="s">
        <v>102</v>
      </c>
      <c r="B114" s="61" t="s">
        <v>90</v>
      </c>
      <c r="C114" s="58"/>
      <c r="D114" s="58">
        <v>0</v>
      </c>
      <c r="E114" s="58">
        <f t="shared" si="16"/>
        <v>0</v>
      </c>
      <c r="F114" s="58">
        <v>0</v>
      </c>
    </row>
    <row r="115" spans="1:12" ht="12" customHeight="1" thickBot="1">
      <c r="A115" s="74" t="s">
        <v>41</v>
      </c>
      <c r="B115" s="21" t="s">
        <v>91</v>
      </c>
      <c r="C115" s="118">
        <f>+C116+C117+C118+C119</f>
        <v>0</v>
      </c>
      <c r="D115" s="118">
        <v>0</v>
      </c>
      <c r="E115" s="118">
        <f t="shared" si="16"/>
        <v>0</v>
      </c>
      <c r="F115" s="118">
        <v>0</v>
      </c>
    </row>
    <row r="116" spans="1:12" ht="12" customHeight="1">
      <c r="A116" s="77" t="s">
        <v>92</v>
      </c>
      <c r="B116" s="19" t="s">
        <v>93</v>
      </c>
      <c r="C116" s="58"/>
      <c r="D116" s="58">
        <v>0</v>
      </c>
      <c r="E116" s="58">
        <f t="shared" si="16"/>
        <v>0</v>
      </c>
      <c r="F116" s="58">
        <v>0</v>
      </c>
    </row>
    <row r="117" spans="1:12" ht="12" customHeight="1">
      <c r="A117" s="77" t="s">
        <v>94</v>
      </c>
      <c r="B117" s="19" t="s">
        <v>95</v>
      </c>
      <c r="C117" s="58"/>
      <c r="D117" s="58">
        <v>0</v>
      </c>
      <c r="E117" s="58">
        <f t="shared" si="16"/>
        <v>0</v>
      </c>
      <c r="F117" s="58">
        <v>0</v>
      </c>
    </row>
    <row r="118" spans="1:12" ht="12" customHeight="1">
      <c r="A118" s="77" t="s">
        <v>96</v>
      </c>
      <c r="B118" s="19" t="s">
        <v>97</v>
      </c>
      <c r="C118" s="58"/>
      <c r="D118" s="58">
        <v>0</v>
      </c>
      <c r="E118" s="58">
        <f t="shared" si="16"/>
        <v>0</v>
      </c>
      <c r="F118" s="58">
        <v>0</v>
      </c>
    </row>
    <row r="119" spans="1:12" ht="12" customHeight="1" thickBot="1">
      <c r="A119" s="114" t="s">
        <v>98</v>
      </c>
      <c r="B119" s="61" t="s">
        <v>99</v>
      </c>
      <c r="C119" s="216"/>
      <c r="D119" s="216">
        <v>0</v>
      </c>
      <c r="E119" s="58">
        <f t="shared" si="16"/>
        <v>0</v>
      </c>
      <c r="F119" s="58">
        <v>0</v>
      </c>
    </row>
    <row r="120" spans="1:12" ht="12" customHeight="1" thickBot="1">
      <c r="A120" s="218" t="s">
        <v>43</v>
      </c>
      <c r="B120" s="21" t="s">
        <v>353</v>
      </c>
      <c r="C120" s="219"/>
      <c r="D120" s="219"/>
      <c r="E120" s="219"/>
      <c r="F120" s="219"/>
    </row>
    <row r="121" spans="1:12" ht="15" customHeight="1" thickBot="1">
      <c r="A121" s="74" t="s">
        <v>51</v>
      </c>
      <c r="B121" s="21" t="s">
        <v>354</v>
      </c>
      <c r="C121" s="119">
        <f>+C100+C104+C109+C115</f>
        <v>0</v>
      </c>
      <c r="D121" s="119">
        <v>0</v>
      </c>
      <c r="E121" s="119">
        <f t="shared" ref="E121" si="20">+E100+E104+E109+E115</f>
        <v>0</v>
      </c>
      <c r="F121" s="119">
        <v>0</v>
      </c>
      <c r="H121" s="247"/>
      <c r="I121" s="247"/>
    </row>
    <row r="122" spans="1:12" s="76" customFormat="1" ht="12.95" customHeight="1" thickBot="1">
      <c r="A122" s="122" t="s">
        <v>246</v>
      </c>
      <c r="B122" s="123" t="s">
        <v>355</v>
      </c>
      <c r="C122" s="119">
        <f>+C99+C121</f>
        <v>172413000</v>
      </c>
      <c r="D122" s="119">
        <f t="shared" ref="D122:F122" si="21">+D99+D121</f>
        <v>190851168</v>
      </c>
      <c r="E122" s="119">
        <f t="shared" si="21"/>
        <v>6183524</v>
      </c>
      <c r="F122" s="119">
        <f t="shared" si="21"/>
        <v>197034692</v>
      </c>
      <c r="H122" s="245"/>
      <c r="I122" s="245"/>
      <c r="J122" s="245"/>
      <c r="K122" s="245"/>
      <c r="L122" s="245"/>
    </row>
    <row r="123" spans="1:12" ht="7.5" customHeight="1"/>
    <row r="124" spans="1:12">
      <c r="A124" s="252" t="s">
        <v>234</v>
      </c>
      <c r="B124" s="252"/>
      <c r="C124" s="252"/>
      <c r="D124" s="225"/>
      <c r="E124" s="213"/>
      <c r="F124" s="224">
        <f>F122-F78</f>
        <v>0</v>
      </c>
    </row>
    <row r="125" spans="1:12" ht="15" customHeight="1" thickBot="1">
      <c r="A125" s="250" t="s">
        <v>235</v>
      </c>
      <c r="B125" s="250"/>
      <c r="C125" s="66"/>
      <c r="D125" s="66"/>
      <c r="E125" s="66"/>
      <c r="F125" s="66"/>
    </row>
    <row r="126" spans="1:12" ht="13.5" customHeight="1" thickBot="1">
      <c r="A126" s="74">
        <v>1</v>
      </c>
      <c r="B126" s="115" t="s">
        <v>236</v>
      </c>
      <c r="C126" s="55">
        <f>+C54-C99</f>
        <v>-7497702</v>
      </c>
      <c r="D126" s="55">
        <f t="shared" ref="D126:F126" si="22">+D54-D99</f>
        <v>-7496588</v>
      </c>
      <c r="E126" s="55">
        <f t="shared" si="22"/>
        <v>0</v>
      </c>
      <c r="F126" s="55">
        <f t="shared" si="22"/>
        <v>-7496588</v>
      </c>
      <c r="G126" s="126"/>
    </row>
    <row r="127" spans="1:12" ht="27.75" customHeight="1" thickBot="1">
      <c r="A127" s="74" t="s">
        <v>10</v>
      </c>
      <c r="B127" s="115" t="s">
        <v>237</v>
      </c>
      <c r="C127" s="55">
        <f>+C77-C121</f>
        <v>7497702</v>
      </c>
      <c r="D127" s="55">
        <f t="shared" ref="D127:F127" si="23">+D77-D121</f>
        <v>7496588</v>
      </c>
      <c r="E127" s="55">
        <f t="shared" si="23"/>
        <v>0</v>
      </c>
      <c r="F127" s="55">
        <f t="shared" si="23"/>
        <v>7496588</v>
      </c>
    </row>
  </sheetData>
  <mergeCells count="6">
    <mergeCell ref="A125:B125"/>
    <mergeCell ref="A2:B2"/>
    <mergeCell ref="A81:B81"/>
    <mergeCell ref="A124:C124"/>
    <mergeCell ref="A1:F1"/>
    <mergeCell ref="A80:F8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r:id="rId1"/>
  <headerFooter alignWithMargins="0">
    <oddHeader xml:space="preserve">&amp;C&amp;"Times New Roman CE,Félkövér"&amp;12VÖLGYSÉGI ÖNKORMÁNYZATOK TÁRSULÁSA
2016. ÉVI KÖLTSÉGVETÉS KÖTELEZŐ FELADATAINAK ÖSSZEVONT MÉRLEGE&amp;R&amp;"Times New Roman CE,Félkövér dőlt" 1.2. melléklet </oddHeader>
  </headerFooter>
  <rowBreaks count="1" manualBreakCount="1">
    <brk id="79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S127"/>
  <sheetViews>
    <sheetView view="pageBreakPreview" topLeftCell="B54" zoomScaleNormal="120" zoomScaleSheetLayoutView="100" workbookViewId="0">
      <selection activeCell="D3" sqref="D3"/>
    </sheetView>
  </sheetViews>
  <sheetFormatPr defaultRowHeight="15.75"/>
  <cols>
    <col min="1" max="1" width="8.140625" style="124" customWidth="1"/>
    <col min="2" max="2" width="74" style="124" bestFit="1" customWidth="1"/>
    <col min="3" max="6" width="11.140625" style="125" customWidth="1"/>
    <col min="7" max="7" width="7.7109375" style="65" customWidth="1"/>
    <col min="8" max="14" width="9.140625" style="65"/>
    <col min="15" max="16" width="18.5703125" style="243" bestFit="1" customWidth="1"/>
    <col min="17" max="17" width="15.5703125" style="243" bestFit="1" customWidth="1"/>
    <col min="18" max="18" width="18.5703125" style="243" bestFit="1" customWidth="1"/>
    <col min="19" max="19" width="8.28515625" style="243" bestFit="1" customWidth="1"/>
    <col min="20" max="262" width="9.140625" style="65"/>
    <col min="263" max="263" width="8.140625" style="65" customWidth="1"/>
    <col min="264" max="264" width="78.5703125" style="65" customWidth="1"/>
    <col min="265" max="265" width="18.5703125" style="65" customWidth="1"/>
    <col min="266" max="266" width="7.7109375" style="65" customWidth="1"/>
    <col min="267" max="518" width="9.140625" style="65"/>
    <col min="519" max="519" width="8.140625" style="65" customWidth="1"/>
    <col min="520" max="520" width="78.5703125" style="65" customWidth="1"/>
    <col min="521" max="521" width="18.5703125" style="65" customWidth="1"/>
    <col min="522" max="522" width="7.7109375" style="65" customWidth="1"/>
    <col min="523" max="774" width="9.140625" style="65"/>
    <col min="775" max="775" width="8.140625" style="65" customWidth="1"/>
    <col min="776" max="776" width="78.5703125" style="65" customWidth="1"/>
    <col min="777" max="777" width="18.5703125" style="65" customWidth="1"/>
    <col min="778" max="778" width="7.7109375" style="65" customWidth="1"/>
    <col min="779" max="1030" width="9.140625" style="65"/>
    <col min="1031" max="1031" width="8.140625" style="65" customWidth="1"/>
    <col min="1032" max="1032" width="78.5703125" style="65" customWidth="1"/>
    <col min="1033" max="1033" width="18.5703125" style="65" customWidth="1"/>
    <col min="1034" max="1034" width="7.7109375" style="65" customWidth="1"/>
    <col min="1035" max="1286" width="9.140625" style="65"/>
    <col min="1287" max="1287" width="8.140625" style="65" customWidth="1"/>
    <col min="1288" max="1288" width="78.5703125" style="65" customWidth="1"/>
    <col min="1289" max="1289" width="18.5703125" style="65" customWidth="1"/>
    <col min="1290" max="1290" width="7.7109375" style="65" customWidth="1"/>
    <col min="1291" max="1542" width="9.140625" style="65"/>
    <col min="1543" max="1543" width="8.140625" style="65" customWidth="1"/>
    <col min="1544" max="1544" width="78.5703125" style="65" customWidth="1"/>
    <col min="1545" max="1545" width="18.5703125" style="65" customWidth="1"/>
    <col min="1546" max="1546" width="7.7109375" style="65" customWidth="1"/>
    <col min="1547" max="1798" width="9.140625" style="65"/>
    <col min="1799" max="1799" width="8.140625" style="65" customWidth="1"/>
    <col min="1800" max="1800" width="78.5703125" style="65" customWidth="1"/>
    <col min="1801" max="1801" width="18.5703125" style="65" customWidth="1"/>
    <col min="1802" max="1802" width="7.7109375" style="65" customWidth="1"/>
    <col min="1803" max="2054" width="9.140625" style="65"/>
    <col min="2055" max="2055" width="8.140625" style="65" customWidth="1"/>
    <col min="2056" max="2056" width="78.5703125" style="65" customWidth="1"/>
    <col min="2057" max="2057" width="18.5703125" style="65" customWidth="1"/>
    <col min="2058" max="2058" width="7.7109375" style="65" customWidth="1"/>
    <col min="2059" max="2310" width="9.140625" style="65"/>
    <col min="2311" max="2311" width="8.140625" style="65" customWidth="1"/>
    <col min="2312" max="2312" width="78.5703125" style="65" customWidth="1"/>
    <col min="2313" max="2313" width="18.5703125" style="65" customWidth="1"/>
    <col min="2314" max="2314" width="7.7109375" style="65" customWidth="1"/>
    <col min="2315" max="2566" width="9.140625" style="65"/>
    <col min="2567" max="2567" width="8.140625" style="65" customWidth="1"/>
    <col min="2568" max="2568" width="78.5703125" style="65" customWidth="1"/>
    <col min="2569" max="2569" width="18.5703125" style="65" customWidth="1"/>
    <col min="2570" max="2570" width="7.7109375" style="65" customWidth="1"/>
    <col min="2571" max="2822" width="9.140625" style="65"/>
    <col min="2823" max="2823" width="8.140625" style="65" customWidth="1"/>
    <col min="2824" max="2824" width="78.5703125" style="65" customWidth="1"/>
    <col min="2825" max="2825" width="18.5703125" style="65" customWidth="1"/>
    <col min="2826" max="2826" width="7.7109375" style="65" customWidth="1"/>
    <col min="2827" max="3078" width="9.140625" style="65"/>
    <col min="3079" max="3079" width="8.140625" style="65" customWidth="1"/>
    <col min="3080" max="3080" width="78.5703125" style="65" customWidth="1"/>
    <col min="3081" max="3081" width="18.5703125" style="65" customWidth="1"/>
    <col min="3082" max="3082" width="7.7109375" style="65" customWidth="1"/>
    <col min="3083" max="3334" width="9.140625" style="65"/>
    <col min="3335" max="3335" width="8.140625" style="65" customWidth="1"/>
    <col min="3336" max="3336" width="78.5703125" style="65" customWidth="1"/>
    <col min="3337" max="3337" width="18.5703125" style="65" customWidth="1"/>
    <col min="3338" max="3338" width="7.7109375" style="65" customWidth="1"/>
    <col min="3339" max="3590" width="9.140625" style="65"/>
    <col min="3591" max="3591" width="8.140625" style="65" customWidth="1"/>
    <col min="3592" max="3592" width="78.5703125" style="65" customWidth="1"/>
    <col min="3593" max="3593" width="18.5703125" style="65" customWidth="1"/>
    <col min="3594" max="3594" width="7.7109375" style="65" customWidth="1"/>
    <col min="3595" max="3846" width="9.140625" style="65"/>
    <col min="3847" max="3847" width="8.140625" style="65" customWidth="1"/>
    <col min="3848" max="3848" width="78.5703125" style="65" customWidth="1"/>
    <col min="3849" max="3849" width="18.5703125" style="65" customWidth="1"/>
    <col min="3850" max="3850" width="7.7109375" style="65" customWidth="1"/>
    <col min="3851" max="4102" width="9.140625" style="65"/>
    <col min="4103" max="4103" width="8.140625" style="65" customWidth="1"/>
    <col min="4104" max="4104" width="78.5703125" style="65" customWidth="1"/>
    <col min="4105" max="4105" width="18.5703125" style="65" customWidth="1"/>
    <col min="4106" max="4106" width="7.7109375" style="65" customWidth="1"/>
    <col min="4107" max="4358" width="9.140625" style="65"/>
    <col min="4359" max="4359" width="8.140625" style="65" customWidth="1"/>
    <col min="4360" max="4360" width="78.5703125" style="65" customWidth="1"/>
    <col min="4361" max="4361" width="18.5703125" style="65" customWidth="1"/>
    <col min="4362" max="4362" width="7.7109375" style="65" customWidth="1"/>
    <col min="4363" max="4614" width="9.140625" style="65"/>
    <col min="4615" max="4615" width="8.140625" style="65" customWidth="1"/>
    <col min="4616" max="4616" width="78.5703125" style="65" customWidth="1"/>
    <col min="4617" max="4617" width="18.5703125" style="65" customWidth="1"/>
    <col min="4618" max="4618" width="7.7109375" style="65" customWidth="1"/>
    <col min="4619" max="4870" width="9.140625" style="65"/>
    <col min="4871" max="4871" width="8.140625" style="65" customWidth="1"/>
    <col min="4872" max="4872" width="78.5703125" style="65" customWidth="1"/>
    <col min="4873" max="4873" width="18.5703125" style="65" customWidth="1"/>
    <col min="4874" max="4874" width="7.7109375" style="65" customWidth="1"/>
    <col min="4875" max="5126" width="9.140625" style="65"/>
    <col min="5127" max="5127" width="8.140625" style="65" customWidth="1"/>
    <col min="5128" max="5128" width="78.5703125" style="65" customWidth="1"/>
    <col min="5129" max="5129" width="18.5703125" style="65" customWidth="1"/>
    <col min="5130" max="5130" width="7.7109375" style="65" customWidth="1"/>
    <col min="5131" max="5382" width="9.140625" style="65"/>
    <col min="5383" max="5383" width="8.140625" style="65" customWidth="1"/>
    <col min="5384" max="5384" width="78.5703125" style="65" customWidth="1"/>
    <col min="5385" max="5385" width="18.5703125" style="65" customWidth="1"/>
    <col min="5386" max="5386" width="7.7109375" style="65" customWidth="1"/>
    <col min="5387" max="5638" width="9.140625" style="65"/>
    <col min="5639" max="5639" width="8.140625" style="65" customWidth="1"/>
    <col min="5640" max="5640" width="78.5703125" style="65" customWidth="1"/>
    <col min="5641" max="5641" width="18.5703125" style="65" customWidth="1"/>
    <col min="5642" max="5642" width="7.7109375" style="65" customWidth="1"/>
    <col min="5643" max="5894" width="9.140625" style="65"/>
    <col min="5895" max="5895" width="8.140625" style="65" customWidth="1"/>
    <col min="5896" max="5896" width="78.5703125" style="65" customWidth="1"/>
    <col min="5897" max="5897" width="18.5703125" style="65" customWidth="1"/>
    <col min="5898" max="5898" width="7.7109375" style="65" customWidth="1"/>
    <col min="5899" max="6150" width="9.140625" style="65"/>
    <col min="6151" max="6151" width="8.140625" style="65" customWidth="1"/>
    <col min="6152" max="6152" width="78.5703125" style="65" customWidth="1"/>
    <col min="6153" max="6153" width="18.5703125" style="65" customWidth="1"/>
    <col min="6154" max="6154" width="7.7109375" style="65" customWidth="1"/>
    <col min="6155" max="6406" width="9.140625" style="65"/>
    <col min="6407" max="6407" width="8.140625" style="65" customWidth="1"/>
    <col min="6408" max="6408" width="78.5703125" style="65" customWidth="1"/>
    <col min="6409" max="6409" width="18.5703125" style="65" customWidth="1"/>
    <col min="6410" max="6410" width="7.7109375" style="65" customWidth="1"/>
    <col min="6411" max="6662" width="9.140625" style="65"/>
    <col min="6663" max="6663" width="8.140625" style="65" customWidth="1"/>
    <col min="6664" max="6664" width="78.5703125" style="65" customWidth="1"/>
    <col min="6665" max="6665" width="18.5703125" style="65" customWidth="1"/>
    <col min="6666" max="6666" width="7.7109375" style="65" customWidth="1"/>
    <col min="6667" max="6918" width="9.140625" style="65"/>
    <col min="6919" max="6919" width="8.140625" style="65" customWidth="1"/>
    <col min="6920" max="6920" width="78.5703125" style="65" customWidth="1"/>
    <col min="6921" max="6921" width="18.5703125" style="65" customWidth="1"/>
    <col min="6922" max="6922" width="7.7109375" style="65" customWidth="1"/>
    <col min="6923" max="7174" width="9.140625" style="65"/>
    <col min="7175" max="7175" width="8.140625" style="65" customWidth="1"/>
    <col min="7176" max="7176" width="78.5703125" style="65" customWidth="1"/>
    <col min="7177" max="7177" width="18.5703125" style="65" customWidth="1"/>
    <col min="7178" max="7178" width="7.7109375" style="65" customWidth="1"/>
    <col min="7179" max="7430" width="9.140625" style="65"/>
    <col min="7431" max="7431" width="8.140625" style="65" customWidth="1"/>
    <col min="7432" max="7432" width="78.5703125" style="65" customWidth="1"/>
    <col min="7433" max="7433" width="18.5703125" style="65" customWidth="1"/>
    <col min="7434" max="7434" width="7.7109375" style="65" customWidth="1"/>
    <col min="7435" max="7686" width="9.140625" style="65"/>
    <col min="7687" max="7687" width="8.140625" style="65" customWidth="1"/>
    <col min="7688" max="7688" width="78.5703125" style="65" customWidth="1"/>
    <col min="7689" max="7689" width="18.5703125" style="65" customWidth="1"/>
    <col min="7690" max="7690" width="7.7109375" style="65" customWidth="1"/>
    <col min="7691" max="7942" width="9.140625" style="65"/>
    <col min="7943" max="7943" width="8.140625" style="65" customWidth="1"/>
    <col min="7944" max="7944" width="78.5703125" style="65" customWidth="1"/>
    <col min="7945" max="7945" width="18.5703125" style="65" customWidth="1"/>
    <col min="7946" max="7946" width="7.7109375" style="65" customWidth="1"/>
    <col min="7947" max="8198" width="9.140625" style="65"/>
    <col min="8199" max="8199" width="8.140625" style="65" customWidth="1"/>
    <col min="8200" max="8200" width="78.5703125" style="65" customWidth="1"/>
    <col min="8201" max="8201" width="18.5703125" style="65" customWidth="1"/>
    <col min="8202" max="8202" width="7.7109375" style="65" customWidth="1"/>
    <col min="8203" max="8454" width="9.140625" style="65"/>
    <col min="8455" max="8455" width="8.140625" style="65" customWidth="1"/>
    <col min="8456" max="8456" width="78.5703125" style="65" customWidth="1"/>
    <col min="8457" max="8457" width="18.5703125" style="65" customWidth="1"/>
    <col min="8458" max="8458" width="7.7109375" style="65" customWidth="1"/>
    <col min="8459" max="8710" width="9.140625" style="65"/>
    <col min="8711" max="8711" width="8.140625" style="65" customWidth="1"/>
    <col min="8712" max="8712" width="78.5703125" style="65" customWidth="1"/>
    <col min="8713" max="8713" width="18.5703125" style="65" customWidth="1"/>
    <col min="8714" max="8714" width="7.7109375" style="65" customWidth="1"/>
    <col min="8715" max="8966" width="9.140625" style="65"/>
    <col min="8967" max="8967" width="8.140625" style="65" customWidth="1"/>
    <col min="8968" max="8968" width="78.5703125" style="65" customWidth="1"/>
    <col min="8969" max="8969" width="18.5703125" style="65" customWidth="1"/>
    <col min="8970" max="8970" width="7.7109375" style="65" customWidth="1"/>
    <col min="8971" max="9222" width="9.140625" style="65"/>
    <col min="9223" max="9223" width="8.140625" style="65" customWidth="1"/>
    <col min="9224" max="9224" width="78.5703125" style="65" customWidth="1"/>
    <col min="9225" max="9225" width="18.5703125" style="65" customWidth="1"/>
    <col min="9226" max="9226" width="7.7109375" style="65" customWidth="1"/>
    <col min="9227" max="9478" width="9.140625" style="65"/>
    <col min="9479" max="9479" width="8.140625" style="65" customWidth="1"/>
    <col min="9480" max="9480" width="78.5703125" style="65" customWidth="1"/>
    <col min="9481" max="9481" width="18.5703125" style="65" customWidth="1"/>
    <col min="9482" max="9482" width="7.7109375" style="65" customWidth="1"/>
    <col min="9483" max="9734" width="9.140625" style="65"/>
    <col min="9735" max="9735" width="8.140625" style="65" customWidth="1"/>
    <col min="9736" max="9736" width="78.5703125" style="65" customWidth="1"/>
    <col min="9737" max="9737" width="18.5703125" style="65" customWidth="1"/>
    <col min="9738" max="9738" width="7.7109375" style="65" customWidth="1"/>
    <col min="9739" max="9990" width="9.140625" style="65"/>
    <col min="9991" max="9991" width="8.140625" style="65" customWidth="1"/>
    <col min="9992" max="9992" width="78.5703125" style="65" customWidth="1"/>
    <col min="9993" max="9993" width="18.5703125" style="65" customWidth="1"/>
    <col min="9994" max="9994" width="7.7109375" style="65" customWidth="1"/>
    <col min="9995" max="10246" width="9.140625" style="65"/>
    <col min="10247" max="10247" width="8.140625" style="65" customWidth="1"/>
    <col min="10248" max="10248" width="78.5703125" style="65" customWidth="1"/>
    <col min="10249" max="10249" width="18.5703125" style="65" customWidth="1"/>
    <col min="10250" max="10250" width="7.7109375" style="65" customWidth="1"/>
    <col min="10251" max="10502" width="9.140625" style="65"/>
    <col min="10503" max="10503" width="8.140625" style="65" customWidth="1"/>
    <col min="10504" max="10504" width="78.5703125" style="65" customWidth="1"/>
    <col min="10505" max="10505" width="18.5703125" style="65" customWidth="1"/>
    <col min="10506" max="10506" width="7.7109375" style="65" customWidth="1"/>
    <col min="10507" max="10758" width="9.140625" style="65"/>
    <col min="10759" max="10759" width="8.140625" style="65" customWidth="1"/>
    <col min="10760" max="10760" width="78.5703125" style="65" customWidth="1"/>
    <col min="10761" max="10761" width="18.5703125" style="65" customWidth="1"/>
    <col min="10762" max="10762" width="7.7109375" style="65" customWidth="1"/>
    <col min="10763" max="11014" width="9.140625" style="65"/>
    <col min="11015" max="11015" width="8.140625" style="65" customWidth="1"/>
    <col min="11016" max="11016" width="78.5703125" style="65" customWidth="1"/>
    <col min="11017" max="11017" width="18.5703125" style="65" customWidth="1"/>
    <col min="11018" max="11018" width="7.7109375" style="65" customWidth="1"/>
    <col min="11019" max="11270" width="9.140625" style="65"/>
    <col min="11271" max="11271" width="8.140625" style="65" customWidth="1"/>
    <col min="11272" max="11272" width="78.5703125" style="65" customWidth="1"/>
    <col min="11273" max="11273" width="18.5703125" style="65" customWidth="1"/>
    <col min="11274" max="11274" width="7.7109375" style="65" customWidth="1"/>
    <col min="11275" max="11526" width="9.140625" style="65"/>
    <col min="11527" max="11527" width="8.140625" style="65" customWidth="1"/>
    <col min="11528" max="11528" width="78.5703125" style="65" customWidth="1"/>
    <col min="11529" max="11529" width="18.5703125" style="65" customWidth="1"/>
    <col min="11530" max="11530" width="7.7109375" style="65" customWidth="1"/>
    <col min="11531" max="11782" width="9.140625" style="65"/>
    <col min="11783" max="11783" width="8.140625" style="65" customWidth="1"/>
    <col min="11784" max="11784" width="78.5703125" style="65" customWidth="1"/>
    <col min="11785" max="11785" width="18.5703125" style="65" customWidth="1"/>
    <col min="11786" max="11786" width="7.7109375" style="65" customWidth="1"/>
    <col min="11787" max="12038" width="9.140625" style="65"/>
    <col min="12039" max="12039" width="8.140625" style="65" customWidth="1"/>
    <col min="12040" max="12040" width="78.5703125" style="65" customWidth="1"/>
    <col min="12041" max="12041" width="18.5703125" style="65" customWidth="1"/>
    <col min="12042" max="12042" width="7.7109375" style="65" customWidth="1"/>
    <col min="12043" max="12294" width="9.140625" style="65"/>
    <col min="12295" max="12295" width="8.140625" style="65" customWidth="1"/>
    <col min="12296" max="12296" width="78.5703125" style="65" customWidth="1"/>
    <col min="12297" max="12297" width="18.5703125" style="65" customWidth="1"/>
    <col min="12298" max="12298" width="7.7109375" style="65" customWidth="1"/>
    <col min="12299" max="12550" width="9.140625" style="65"/>
    <col min="12551" max="12551" width="8.140625" style="65" customWidth="1"/>
    <col min="12552" max="12552" width="78.5703125" style="65" customWidth="1"/>
    <col min="12553" max="12553" width="18.5703125" style="65" customWidth="1"/>
    <col min="12554" max="12554" width="7.7109375" style="65" customWidth="1"/>
    <col min="12555" max="12806" width="9.140625" style="65"/>
    <col min="12807" max="12807" width="8.140625" style="65" customWidth="1"/>
    <col min="12808" max="12808" width="78.5703125" style="65" customWidth="1"/>
    <col min="12809" max="12809" width="18.5703125" style="65" customWidth="1"/>
    <col min="12810" max="12810" width="7.7109375" style="65" customWidth="1"/>
    <col min="12811" max="13062" width="9.140625" style="65"/>
    <col min="13063" max="13063" width="8.140625" style="65" customWidth="1"/>
    <col min="13064" max="13064" width="78.5703125" style="65" customWidth="1"/>
    <col min="13065" max="13065" width="18.5703125" style="65" customWidth="1"/>
    <col min="13066" max="13066" width="7.7109375" style="65" customWidth="1"/>
    <col min="13067" max="13318" width="9.140625" style="65"/>
    <col min="13319" max="13319" width="8.140625" style="65" customWidth="1"/>
    <col min="13320" max="13320" width="78.5703125" style="65" customWidth="1"/>
    <col min="13321" max="13321" width="18.5703125" style="65" customWidth="1"/>
    <col min="13322" max="13322" width="7.7109375" style="65" customWidth="1"/>
    <col min="13323" max="13574" width="9.140625" style="65"/>
    <col min="13575" max="13575" width="8.140625" style="65" customWidth="1"/>
    <col min="13576" max="13576" width="78.5703125" style="65" customWidth="1"/>
    <col min="13577" max="13577" width="18.5703125" style="65" customWidth="1"/>
    <col min="13578" max="13578" width="7.7109375" style="65" customWidth="1"/>
    <col min="13579" max="13830" width="9.140625" style="65"/>
    <col min="13831" max="13831" width="8.140625" style="65" customWidth="1"/>
    <col min="13832" max="13832" width="78.5703125" style="65" customWidth="1"/>
    <col min="13833" max="13833" width="18.5703125" style="65" customWidth="1"/>
    <col min="13834" max="13834" width="7.7109375" style="65" customWidth="1"/>
    <col min="13835" max="14086" width="9.140625" style="65"/>
    <col min="14087" max="14087" width="8.140625" style="65" customWidth="1"/>
    <col min="14088" max="14088" width="78.5703125" style="65" customWidth="1"/>
    <col min="14089" max="14089" width="18.5703125" style="65" customWidth="1"/>
    <col min="14090" max="14090" width="7.7109375" style="65" customWidth="1"/>
    <col min="14091" max="14342" width="9.140625" style="65"/>
    <col min="14343" max="14343" width="8.140625" style="65" customWidth="1"/>
    <col min="14344" max="14344" width="78.5703125" style="65" customWidth="1"/>
    <col min="14345" max="14345" width="18.5703125" style="65" customWidth="1"/>
    <col min="14346" max="14346" width="7.7109375" style="65" customWidth="1"/>
    <col min="14347" max="14598" width="9.140625" style="65"/>
    <col min="14599" max="14599" width="8.140625" style="65" customWidth="1"/>
    <col min="14600" max="14600" width="78.5703125" style="65" customWidth="1"/>
    <col min="14601" max="14601" width="18.5703125" style="65" customWidth="1"/>
    <col min="14602" max="14602" width="7.7109375" style="65" customWidth="1"/>
    <col min="14603" max="14854" width="9.140625" style="65"/>
    <col min="14855" max="14855" width="8.140625" style="65" customWidth="1"/>
    <col min="14856" max="14856" width="78.5703125" style="65" customWidth="1"/>
    <col min="14857" max="14857" width="18.5703125" style="65" customWidth="1"/>
    <col min="14858" max="14858" width="7.7109375" style="65" customWidth="1"/>
    <col min="14859" max="15110" width="9.140625" style="65"/>
    <col min="15111" max="15111" width="8.140625" style="65" customWidth="1"/>
    <col min="15112" max="15112" width="78.5703125" style="65" customWidth="1"/>
    <col min="15113" max="15113" width="18.5703125" style="65" customWidth="1"/>
    <col min="15114" max="15114" width="7.7109375" style="65" customWidth="1"/>
    <col min="15115" max="15366" width="9.140625" style="65"/>
    <col min="15367" max="15367" width="8.140625" style="65" customWidth="1"/>
    <col min="15368" max="15368" width="78.5703125" style="65" customWidth="1"/>
    <col min="15369" max="15369" width="18.5703125" style="65" customWidth="1"/>
    <col min="15370" max="15370" width="7.7109375" style="65" customWidth="1"/>
    <col min="15371" max="15622" width="9.140625" style="65"/>
    <col min="15623" max="15623" width="8.140625" style="65" customWidth="1"/>
    <col min="15624" max="15624" width="78.5703125" style="65" customWidth="1"/>
    <col min="15625" max="15625" width="18.5703125" style="65" customWidth="1"/>
    <col min="15626" max="15626" width="7.7109375" style="65" customWidth="1"/>
    <col min="15627" max="15878" width="9.140625" style="65"/>
    <col min="15879" max="15879" width="8.140625" style="65" customWidth="1"/>
    <col min="15880" max="15880" width="78.5703125" style="65" customWidth="1"/>
    <col min="15881" max="15881" width="18.5703125" style="65" customWidth="1"/>
    <col min="15882" max="15882" width="7.7109375" style="65" customWidth="1"/>
    <col min="15883" max="16134" width="9.140625" style="65"/>
    <col min="16135" max="16135" width="8.140625" style="65" customWidth="1"/>
    <col min="16136" max="16136" width="78.5703125" style="65" customWidth="1"/>
    <col min="16137" max="16137" width="18.5703125" style="65" customWidth="1"/>
    <col min="16138" max="16138" width="7.7109375" style="65" customWidth="1"/>
    <col min="16139" max="16384" width="9.140625" style="65"/>
  </cols>
  <sheetData>
    <row r="1" spans="1:19" ht="15.95" customHeight="1">
      <c r="A1" s="249" t="s">
        <v>105</v>
      </c>
      <c r="B1" s="249"/>
      <c r="C1" s="249"/>
      <c r="D1" s="249"/>
      <c r="E1" s="249"/>
      <c r="F1" s="249"/>
    </row>
    <row r="2" spans="1:19" ht="15.95" customHeight="1" thickBot="1">
      <c r="A2" s="250" t="s">
        <v>106</v>
      </c>
      <c r="B2" s="250"/>
      <c r="C2" s="66"/>
      <c r="D2" s="66"/>
      <c r="E2" s="66"/>
      <c r="F2" s="66"/>
    </row>
    <row r="3" spans="1:19" ht="48.75" thickBot="1">
      <c r="A3" s="67" t="s">
        <v>107</v>
      </c>
      <c r="B3" s="68" t="s">
        <v>108</v>
      </c>
      <c r="C3" s="69" t="s">
        <v>357</v>
      </c>
      <c r="D3" s="248" t="s">
        <v>362</v>
      </c>
      <c r="E3" s="69" t="s">
        <v>344</v>
      </c>
      <c r="F3" s="69" t="s">
        <v>345</v>
      </c>
    </row>
    <row r="4" spans="1:19" s="73" customFormat="1" ht="12" customHeight="1" thickBot="1">
      <c r="A4" s="70">
        <v>1</v>
      </c>
      <c r="B4" s="71">
        <v>2</v>
      </c>
      <c r="C4" s="72">
        <v>3</v>
      </c>
      <c r="D4" s="72">
        <v>4</v>
      </c>
      <c r="E4" s="72">
        <v>5</v>
      </c>
      <c r="F4" s="72">
        <v>6</v>
      </c>
      <c r="O4" s="244"/>
      <c r="P4" s="244"/>
      <c r="Q4" s="244"/>
      <c r="R4" s="244"/>
      <c r="S4" s="244"/>
    </row>
    <row r="5" spans="1:19" s="76" customFormat="1" ht="12" customHeight="1" thickBot="1">
      <c r="A5" s="74" t="s">
        <v>4</v>
      </c>
      <c r="B5" s="75" t="s">
        <v>356</v>
      </c>
      <c r="C5" s="55"/>
      <c r="D5" s="55"/>
      <c r="E5" s="55"/>
      <c r="F5" s="55"/>
      <c r="O5" s="245"/>
      <c r="P5" s="245"/>
      <c r="Q5" s="245"/>
      <c r="R5" s="245"/>
      <c r="S5" s="245"/>
    </row>
    <row r="6" spans="1:19" s="76" customFormat="1" ht="12" customHeight="1" thickBot="1">
      <c r="A6" s="74" t="s">
        <v>10</v>
      </c>
      <c r="B6" s="85" t="s">
        <v>109</v>
      </c>
      <c r="C6" s="55">
        <f>+C7+C8+C9+C10+C11</f>
        <v>15258000</v>
      </c>
      <c r="D6" s="55">
        <f t="shared" ref="D6:F6" si="0">+D7+D8+D9+D10+D11</f>
        <v>16506869</v>
      </c>
      <c r="E6" s="55">
        <f t="shared" si="0"/>
        <v>-945515</v>
      </c>
      <c r="F6" s="55">
        <f t="shared" si="0"/>
        <v>15561354</v>
      </c>
      <c r="O6" s="245"/>
      <c r="P6" s="245"/>
      <c r="Q6" s="245"/>
      <c r="R6" s="245"/>
      <c r="S6" s="245"/>
    </row>
    <row r="7" spans="1:19" s="76" customFormat="1" ht="12" customHeight="1">
      <c r="A7" s="77" t="s">
        <v>12</v>
      </c>
      <c r="B7" s="78" t="s">
        <v>13</v>
      </c>
      <c r="C7" s="79"/>
      <c r="D7" s="79">
        <v>0</v>
      </c>
      <c r="E7" s="79">
        <f>F7-D7</f>
        <v>0</v>
      </c>
      <c r="F7" s="79">
        <v>0</v>
      </c>
      <c r="O7" s="245"/>
      <c r="P7" s="245"/>
      <c r="Q7" s="245"/>
      <c r="R7" s="245"/>
      <c r="S7" s="245"/>
    </row>
    <row r="8" spans="1:19" s="76" customFormat="1" ht="12" customHeight="1">
      <c r="A8" s="80" t="s">
        <v>14</v>
      </c>
      <c r="B8" s="81" t="s">
        <v>110</v>
      </c>
      <c r="C8" s="82"/>
      <c r="D8" s="82">
        <v>0</v>
      </c>
      <c r="E8" s="82">
        <f t="shared" ref="E8:E12" si="1">F8-D8</f>
        <v>0</v>
      </c>
      <c r="F8" s="82">
        <v>0</v>
      </c>
      <c r="O8" s="245"/>
      <c r="P8" s="245"/>
      <c r="Q8" s="245"/>
      <c r="R8" s="245"/>
      <c r="S8" s="245"/>
    </row>
    <row r="9" spans="1:19" s="76" customFormat="1" ht="12" customHeight="1">
      <c r="A9" s="80" t="s">
        <v>16</v>
      </c>
      <c r="B9" s="81" t="s">
        <v>111</v>
      </c>
      <c r="C9" s="82"/>
      <c r="D9" s="82">
        <v>0</v>
      </c>
      <c r="E9" s="82">
        <f t="shared" si="1"/>
        <v>0</v>
      </c>
      <c r="F9" s="82">
        <v>0</v>
      </c>
      <c r="O9" s="245"/>
      <c r="P9" s="245"/>
      <c r="Q9" s="245"/>
      <c r="R9" s="245"/>
      <c r="S9" s="245"/>
    </row>
    <row r="10" spans="1:19" s="76" customFormat="1" ht="12" customHeight="1">
      <c r="A10" s="80" t="s">
        <v>18</v>
      </c>
      <c r="B10" s="81" t="s">
        <v>112</v>
      </c>
      <c r="C10" s="82"/>
      <c r="D10" s="82">
        <v>0</v>
      </c>
      <c r="E10" s="82">
        <f t="shared" si="1"/>
        <v>0</v>
      </c>
      <c r="F10" s="82">
        <v>0</v>
      </c>
      <c r="O10" s="245"/>
      <c r="P10" s="245"/>
      <c r="Q10" s="245"/>
      <c r="R10" s="245"/>
      <c r="S10" s="245"/>
    </row>
    <row r="11" spans="1:19" s="76" customFormat="1" ht="12" customHeight="1">
      <c r="A11" s="80" t="s">
        <v>113</v>
      </c>
      <c r="B11" s="81" t="s">
        <v>114</v>
      </c>
      <c r="C11" s="82">
        <v>15258000</v>
      </c>
      <c r="D11" s="82">
        <v>16506869</v>
      </c>
      <c r="E11" s="82">
        <f t="shared" si="1"/>
        <v>-945515</v>
      </c>
      <c r="F11" s="82">
        <v>15561354</v>
      </c>
      <c r="O11" s="245"/>
      <c r="P11" s="245"/>
      <c r="Q11" s="245"/>
      <c r="R11" s="245"/>
      <c r="S11" s="245"/>
    </row>
    <row r="12" spans="1:19" s="76" customFormat="1" ht="12" customHeight="1" thickBot="1">
      <c r="A12" s="83" t="s">
        <v>115</v>
      </c>
      <c r="B12" s="84" t="s">
        <v>116</v>
      </c>
      <c r="C12" s="86"/>
      <c r="D12" s="86">
        <v>0</v>
      </c>
      <c r="E12" s="86">
        <f t="shared" si="1"/>
        <v>0</v>
      </c>
      <c r="F12" s="86">
        <v>0</v>
      </c>
      <c r="O12" s="245"/>
      <c r="P12" s="245"/>
      <c r="Q12" s="245"/>
      <c r="R12" s="245"/>
      <c r="S12" s="245"/>
    </row>
    <row r="13" spans="1:19" s="76" customFormat="1" ht="12" customHeight="1" thickBot="1">
      <c r="A13" s="74" t="s">
        <v>20</v>
      </c>
      <c r="B13" s="75" t="s">
        <v>117</v>
      </c>
      <c r="C13" s="55">
        <f>+C14+C15+C16+C17+C18</f>
        <v>0</v>
      </c>
      <c r="D13" s="55">
        <v>0</v>
      </c>
      <c r="E13" s="55">
        <f t="shared" ref="E13" si="2">+E14+E15+E16+E17+E18</f>
        <v>0</v>
      </c>
      <c r="F13" s="55">
        <v>0</v>
      </c>
      <c r="O13" s="245"/>
      <c r="P13" s="245"/>
      <c r="Q13" s="245"/>
      <c r="R13" s="245"/>
      <c r="S13" s="245"/>
    </row>
    <row r="14" spans="1:19" s="76" customFormat="1" ht="12" customHeight="1">
      <c r="A14" s="77" t="s">
        <v>118</v>
      </c>
      <c r="B14" s="78" t="s">
        <v>119</v>
      </c>
      <c r="C14" s="79"/>
      <c r="D14" s="79">
        <v>0</v>
      </c>
      <c r="E14" s="79">
        <f t="shared" ref="E14:E19" si="3">F14-D14</f>
        <v>0</v>
      </c>
      <c r="F14" s="79">
        <v>0</v>
      </c>
      <c r="O14" s="245"/>
      <c r="P14" s="245"/>
      <c r="Q14" s="245"/>
      <c r="R14" s="245"/>
      <c r="S14" s="245"/>
    </row>
    <row r="15" spans="1:19" s="76" customFormat="1" ht="12" customHeight="1">
      <c r="A15" s="80" t="s">
        <v>120</v>
      </c>
      <c r="B15" s="81" t="s">
        <v>121</v>
      </c>
      <c r="C15" s="82"/>
      <c r="D15" s="82">
        <v>0</v>
      </c>
      <c r="E15" s="82">
        <f t="shared" si="3"/>
        <v>0</v>
      </c>
      <c r="F15" s="82">
        <v>0</v>
      </c>
      <c r="O15" s="245"/>
      <c r="P15" s="245"/>
      <c r="Q15" s="245"/>
      <c r="R15" s="245"/>
      <c r="S15" s="245"/>
    </row>
    <row r="16" spans="1:19" s="76" customFormat="1" ht="12" customHeight="1">
      <c r="A16" s="80" t="s">
        <v>122</v>
      </c>
      <c r="B16" s="81" t="s">
        <v>123</v>
      </c>
      <c r="C16" s="82"/>
      <c r="D16" s="82">
        <v>0</v>
      </c>
      <c r="E16" s="82">
        <f t="shared" si="3"/>
        <v>0</v>
      </c>
      <c r="F16" s="82">
        <v>0</v>
      </c>
      <c r="O16" s="245"/>
      <c r="P16" s="245"/>
      <c r="Q16" s="245"/>
      <c r="R16" s="245"/>
      <c r="S16" s="245"/>
    </row>
    <row r="17" spans="1:19" s="76" customFormat="1" ht="12" customHeight="1">
      <c r="A17" s="80" t="s">
        <v>124</v>
      </c>
      <c r="B17" s="81" t="s">
        <v>125</v>
      </c>
      <c r="C17" s="82"/>
      <c r="D17" s="82">
        <v>0</v>
      </c>
      <c r="E17" s="82">
        <f t="shared" si="3"/>
        <v>0</v>
      </c>
      <c r="F17" s="82">
        <v>0</v>
      </c>
      <c r="O17" s="245"/>
      <c r="P17" s="245"/>
      <c r="Q17" s="245"/>
      <c r="R17" s="245"/>
      <c r="S17" s="245"/>
    </row>
    <row r="18" spans="1:19" s="76" customFormat="1" ht="12" customHeight="1">
      <c r="A18" s="80" t="s">
        <v>126</v>
      </c>
      <c r="B18" s="81" t="s">
        <v>127</v>
      </c>
      <c r="C18" s="82"/>
      <c r="D18" s="82">
        <v>0</v>
      </c>
      <c r="E18" s="82">
        <f t="shared" si="3"/>
        <v>0</v>
      </c>
      <c r="F18" s="82">
        <v>0</v>
      </c>
      <c r="O18" s="245"/>
      <c r="P18" s="245"/>
      <c r="Q18" s="245"/>
      <c r="R18" s="245"/>
      <c r="S18" s="245"/>
    </row>
    <row r="19" spans="1:19" s="76" customFormat="1" ht="12" customHeight="1" thickBot="1">
      <c r="A19" s="83" t="s">
        <v>128</v>
      </c>
      <c r="B19" s="84" t="s">
        <v>129</v>
      </c>
      <c r="C19" s="86"/>
      <c r="D19" s="86">
        <v>0</v>
      </c>
      <c r="E19" s="86">
        <f t="shared" si="3"/>
        <v>0</v>
      </c>
      <c r="F19" s="86">
        <v>0</v>
      </c>
      <c r="O19" s="245"/>
      <c r="P19" s="245"/>
      <c r="Q19" s="245"/>
      <c r="R19" s="245"/>
      <c r="S19" s="245"/>
    </row>
    <row r="20" spans="1:19" s="76" customFormat="1" ht="12" customHeight="1" thickBot="1">
      <c r="A20" s="74" t="s">
        <v>130</v>
      </c>
      <c r="B20" s="75" t="s">
        <v>21</v>
      </c>
      <c r="C20" s="62">
        <f>+C21+C24+C25+C26</f>
        <v>0</v>
      </c>
      <c r="D20" s="62">
        <v>0</v>
      </c>
      <c r="E20" s="62">
        <f>F20-D20</f>
        <v>0</v>
      </c>
      <c r="F20" s="62">
        <v>0</v>
      </c>
      <c r="O20" s="245"/>
      <c r="P20" s="245"/>
      <c r="Q20" s="245"/>
      <c r="R20" s="245"/>
      <c r="S20" s="245"/>
    </row>
    <row r="21" spans="1:19" s="76" customFormat="1" ht="12" hidden="1" customHeight="1">
      <c r="A21" s="77" t="s">
        <v>24</v>
      </c>
      <c r="B21" s="78" t="s">
        <v>131</v>
      </c>
      <c r="C21" s="87">
        <f>+C22+C23</f>
        <v>0</v>
      </c>
      <c r="D21" s="87">
        <v>0</v>
      </c>
      <c r="E21" s="87">
        <f t="shared" ref="E21" si="4">+E22+E23</f>
        <v>0</v>
      </c>
      <c r="F21" s="87">
        <v>0</v>
      </c>
      <c r="O21" s="245"/>
      <c r="P21" s="245"/>
      <c r="Q21" s="245"/>
      <c r="R21" s="245"/>
      <c r="S21" s="245"/>
    </row>
    <row r="22" spans="1:19" s="76" customFormat="1" ht="12" hidden="1" customHeight="1">
      <c r="A22" s="80" t="s">
        <v>132</v>
      </c>
      <c r="B22" s="81" t="s">
        <v>133</v>
      </c>
      <c r="C22" s="82"/>
      <c r="D22" s="82"/>
      <c r="E22" s="82"/>
      <c r="F22" s="82"/>
      <c r="O22" s="245"/>
      <c r="P22" s="245"/>
      <c r="Q22" s="245"/>
      <c r="R22" s="245"/>
      <c r="S22" s="245"/>
    </row>
    <row r="23" spans="1:19" s="76" customFormat="1" ht="12" hidden="1" customHeight="1">
      <c r="A23" s="80" t="s">
        <v>134</v>
      </c>
      <c r="B23" s="81" t="s">
        <v>135</v>
      </c>
      <c r="C23" s="82"/>
      <c r="D23" s="82"/>
      <c r="E23" s="82"/>
      <c r="F23" s="82"/>
      <c r="O23" s="245"/>
      <c r="P23" s="245"/>
      <c r="Q23" s="245"/>
      <c r="R23" s="245"/>
      <c r="S23" s="245"/>
    </row>
    <row r="24" spans="1:19" s="76" customFormat="1" ht="12" hidden="1" customHeight="1">
      <c r="A24" s="80" t="s">
        <v>25</v>
      </c>
      <c r="B24" s="81" t="s">
        <v>136</v>
      </c>
      <c r="C24" s="82"/>
      <c r="D24" s="82"/>
      <c r="E24" s="82"/>
      <c r="F24" s="82"/>
      <c r="O24" s="245"/>
      <c r="P24" s="245"/>
      <c r="Q24" s="245"/>
      <c r="R24" s="245"/>
      <c r="S24" s="245"/>
    </row>
    <row r="25" spans="1:19" s="76" customFormat="1" ht="12" hidden="1" customHeight="1">
      <c r="A25" s="80" t="s">
        <v>27</v>
      </c>
      <c r="B25" s="81" t="s">
        <v>137</v>
      </c>
      <c r="C25" s="82"/>
      <c r="D25" s="82"/>
      <c r="E25" s="82"/>
      <c r="F25" s="82"/>
      <c r="O25" s="245"/>
      <c r="P25" s="245"/>
      <c r="Q25" s="245"/>
      <c r="R25" s="245"/>
      <c r="S25" s="245"/>
    </row>
    <row r="26" spans="1:19" s="76" customFormat="1" ht="12" hidden="1" customHeight="1" thickBot="1">
      <c r="A26" s="83" t="s">
        <v>138</v>
      </c>
      <c r="B26" s="84" t="s">
        <v>139</v>
      </c>
      <c r="C26" s="86"/>
      <c r="D26" s="86"/>
      <c r="E26" s="86"/>
      <c r="F26" s="86"/>
      <c r="O26" s="245"/>
      <c r="P26" s="245"/>
      <c r="Q26" s="245"/>
      <c r="R26" s="245"/>
      <c r="S26" s="245"/>
    </row>
    <row r="27" spans="1:19" s="76" customFormat="1" ht="12" customHeight="1" thickBot="1">
      <c r="A27" s="74" t="s">
        <v>29</v>
      </c>
      <c r="B27" s="75" t="s">
        <v>140</v>
      </c>
      <c r="C27" s="55">
        <f>SUM(C28:C37)</f>
        <v>13522000</v>
      </c>
      <c r="D27" s="55">
        <f t="shared" ref="D27:F27" si="5">SUM(D28:D37)</f>
        <v>13522000</v>
      </c>
      <c r="E27" s="55">
        <f t="shared" si="5"/>
        <v>53000</v>
      </c>
      <c r="F27" s="55">
        <f t="shared" si="5"/>
        <v>13575000</v>
      </c>
      <c r="O27" s="245"/>
      <c r="P27" s="245"/>
      <c r="Q27" s="245"/>
      <c r="R27" s="245"/>
      <c r="S27" s="245"/>
    </row>
    <row r="28" spans="1:19" s="76" customFormat="1" ht="12" customHeight="1">
      <c r="A28" s="77" t="s">
        <v>31</v>
      </c>
      <c r="B28" s="78" t="s">
        <v>141</v>
      </c>
      <c r="C28" s="79"/>
      <c r="D28" s="79">
        <v>0</v>
      </c>
      <c r="E28" s="79">
        <f t="shared" ref="E28:E37" si="6">F28-D28</f>
        <v>0</v>
      </c>
      <c r="F28" s="79">
        <v>0</v>
      </c>
      <c r="O28" s="245"/>
      <c r="P28" s="245"/>
      <c r="Q28" s="245"/>
      <c r="R28" s="245"/>
      <c r="S28" s="245"/>
    </row>
    <row r="29" spans="1:19" s="76" customFormat="1" ht="12" customHeight="1">
      <c r="A29" s="80" t="s">
        <v>33</v>
      </c>
      <c r="B29" s="81" t="s">
        <v>142</v>
      </c>
      <c r="C29" s="82">
        <v>13522000</v>
      </c>
      <c r="D29" s="82">
        <v>7524750</v>
      </c>
      <c r="E29" s="82">
        <f t="shared" si="6"/>
        <v>2392250</v>
      </c>
      <c r="F29" s="82">
        <v>9917000</v>
      </c>
      <c r="H29" s="76">
        <v>13522000</v>
      </c>
      <c r="O29" s="245"/>
      <c r="P29" s="245"/>
      <c r="Q29" s="245"/>
      <c r="R29" s="245"/>
      <c r="S29" s="245"/>
    </row>
    <row r="30" spans="1:19" s="76" customFormat="1" ht="12" customHeight="1">
      <c r="A30" s="80" t="s">
        <v>35</v>
      </c>
      <c r="B30" s="81" t="s">
        <v>143</v>
      </c>
      <c r="C30" s="82"/>
      <c r="D30" s="82">
        <v>2472250</v>
      </c>
      <c r="E30" s="82">
        <f t="shared" si="6"/>
        <v>-2392250</v>
      </c>
      <c r="F30" s="82">
        <v>80000</v>
      </c>
      <c r="O30" s="245"/>
      <c r="P30" s="245"/>
      <c r="Q30" s="245"/>
      <c r="R30" s="245"/>
      <c r="S30" s="245"/>
    </row>
    <row r="31" spans="1:19" s="76" customFormat="1" ht="12" customHeight="1">
      <c r="A31" s="80" t="s">
        <v>144</v>
      </c>
      <c r="B31" s="81" t="s">
        <v>145</v>
      </c>
      <c r="C31" s="82"/>
      <c r="D31" s="82">
        <v>0</v>
      </c>
      <c r="E31" s="82">
        <f t="shared" si="6"/>
        <v>0</v>
      </c>
      <c r="F31" s="82">
        <v>0</v>
      </c>
      <c r="O31" s="245"/>
      <c r="P31" s="245"/>
      <c r="Q31" s="245"/>
      <c r="R31" s="245"/>
      <c r="S31" s="245"/>
    </row>
    <row r="32" spans="1:19" s="76" customFormat="1" ht="12" customHeight="1">
      <c r="A32" s="80" t="s">
        <v>146</v>
      </c>
      <c r="B32" s="81" t="s">
        <v>147</v>
      </c>
      <c r="C32" s="82"/>
      <c r="D32" s="82">
        <v>3488000</v>
      </c>
      <c r="E32" s="82">
        <f t="shared" si="6"/>
        <v>0</v>
      </c>
      <c r="F32" s="82">
        <v>3488000</v>
      </c>
      <c r="O32" s="245"/>
      <c r="P32" s="245"/>
      <c r="Q32" s="245"/>
      <c r="R32" s="245"/>
      <c r="S32" s="245"/>
    </row>
    <row r="33" spans="1:19" s="76" customFormat="1" ht="12" customHeight="1">
      <c r="A33" s="80" t="s">
        <v>148</v>
      </c>
      <c r="B33" s="81" t="s">
        <v>149</v>
      </c>
      <c r="C33" s="82"/>
      <c r="D33" s="82">
        <v>37000</v>
      </c>
      <c r="E33" s="82">
        <f t="shared" si="6"/>
        <v>0</v>
      </c>
      <c r="F33" s="82">
        <v>37000</v>
      </c>
      <c r="O33" s="245"/>
      <c r="P33" s="245"/>
      <c r="Q33" s="245"/>
      <c r="R33" s="245"/>
      <c r="S33" s="245"/>
    </row>
    <row r="34" spans="1:19" s="76" customFormat="1" ht="12" customHeight="1">
      <c r="A34" s="80" t="s">
        <v>150</v>
      </c>
      <c r="B34" s="81" t="s">
        <v>151</v>
      </c>
      <c r="C34" s="82"/>
      <c r="D34" s="82">
        <v>0</v>
      </c>
      <c r="E34" s="82">
        <f t="shared" si="6"/>
        <v>0</v>
      </c>
      <c r="F34" s="82">
        <v>0</v>
      </c>
      <c r="O34" s="245"/>
      <c r="P34" s="245"/>
      <c r="Q34" s="245"/>
      <c r="R34" s="245"/>
      <c r="S34" s="245"/>
    </row>
    <row r="35" spans="1:19" s="76" customFormat="1" ht="12" customHeight="1">
      <c r="A35" s="80" t="s">
        <v>152</v>
      </c>
      <c r="B35" s="81" t="s">
        <v>153</v>
      </c>
      <c r="C35" s="82"/>
      <c r="D35" s="82">
        <v>0</v>
      </c>
      <c r="E35" s="82">
        <f t="shared" si="6"/>
        <v>0</v>
      </c>
      <c r="F35" s="82">
        <v>0</v>
      </c>
      <c r="O35" s="245"/>
      <c r="P35" s="245"/>
      <c r="Q35" s="245"/>
      <c r="R35" s="245"/>
      <c r="S35" s="245"/>
    </row>
    <row r="36" spans="1:19" s="76" customFormat="1" ht="12" customHeight="1">
      <c r="A36" s="80" t="s">
        <v>154</v>
      </c>
      <c r="B36" s="81" t="s">
        <v>155</v>
      </c>
      <c r="C36" s="88"/>
      <c r="D36" s="88">
        <v>0</v>
      </c>
      <c r="E36" s="88">
        <f t="shared" si="6"/>
        <v>0</v>
      </c>
      <c r="F36" s="88">
        <v>0</v>
      </c>
      <c r="O36" s="245"/>
      <c r="P36" s="245"/>
      <c r="Q36" s="245"/>
      <c r="R36" s="245"/>
      <c r="S36" s="245"/>
    </row>
    <row r="37" spans="1:19" s="76" customFormat="1" ht="12" customHeight="1" thickBot="1">
      <c r="A37" s="83" t="s">
        <v>156</v>
      </c>
      <c r="B37" s="84" t="s">
        <v>157</v>
      </c>
      <c r="C37" s="89"/>
      <c r="D37" s="89">
        <v>0</v>
      </c>
      <c r="E37" s="89">
        <f t="shared" si="6"/>
        <v>53000</v>
      </c>
      <c r="F37" s="89">
        <v>53000</v>
      </c>
      <c r="O37" s="245"/>
      <c r="P37" s="245"/>
      <c r="Q37" s="245"/>
      <c r="R37" s="245"/>
      <c r="S37" s="245"/>
    </row>
    <row r="38" spans="1:19" s="76" customFormat="1" ht="12" customHeight="1" thickBot="1">
      <c r="A38" s="74" t="s">
        <v>37</v>
      </c>
      <c r="B38" s="75" t="s">
        <v>158</v>
      </c>
      <c r="C38" s="55">
        <f>SUM(C39:C43)</f>
        <v>0</v>
      </c>
      <c r="D38" s="55">
        <v>0</v>
      </c>
      <c r="E38" s="55">
        <f t="shared" ref="E38" si="7">SUM(E39:E43)</f>
        <v>0</v>
      </c>
      <c r="F38" s="55">
        <v>0</v>
      </c>
      <c r="O38" s="245"/>
      <c r="P38" s="245"/>
      <c r="Q38" s="245"/>
      <c r="R38" s="245"/>
      <c r="S38" s="245"/>
    </row>
    <row r="39" spans="1:19" s="76" customFormat="1" ht="12" customHeight="1">
      <c r="A39" s="77" t="s">
        <v>74</v>
      </c>
      <c r="B39" s="78" t="s">
        <v>32</v>
      </c>
      <c r="C39" s="90"/>
      <c r="D39" s="90">
        <v>0</v>
      </c>
      <c r="E39" s="90">
        <f t="shared" ref="E39:E43" si="8">F39-D39</f>
        <v>0</v>
      </c>
      <c r="F39" s="90">
        <v>0</v>
      </c>
      <c r="O39" s="245"/>
      <c r="P39" s="245"/>
      <c r="Q39" s="245"/>
      <c r="R39" s="245"/>
      <c r="S39" s="245"/>
    </row>
    <row r="40" spans="1:19" s="76" customFormat="1" ht="12" customHeight="1">
      <c r="A40" s="80" t="s">
        <v>76</v>
      </c>
      <c r="B40" s="81" t="s">
        <v>34</v>
      </c>
      <c r="C40" s="88"/>
      <c r="D40" s="88">
        <v>0</v>
      </c>
      <c r="E40" s="88">
        <f t="shared" si="8"/>
        <v>0</v>
      </c>
      <c r="F40" s="88">
        <v>0</v>
      </c>
      <c r="O40" s="245"/>
      <c r="P40" s="245"/>
      <c r="Q40" s="245"/>
      <c r="R40" s="245"/>
      <c r="S40" s="245"/>
    </row>
    <row r="41" spans="1:19" s="76" customFormat="1" ht="12" customHeight="1">
      <c r="A41" s="80" t="s">
        <v>78</v>
      </c>
      <c r="B41" s="81" t="s">
        <v>36</v>
      </c>
      <c r="C41" s="88"/>
      <c r="D41" s="88">
        <v>0</v>
      </c>
      <c r="E41" s="88">
        <f t="shared" si="8"/>
        <v>0</v>
      </c>
      <c r="F41" s="88">
        <v>0</v>
      </c>
      <c r="O41" s="245"/>
      <c r="P41" s="245"/>
      <c r="Q41" s="245"/>
      <c r="R41" s="245"/>
      <c r="S41" s="245"/>
    </row>
    <row r="42" spans="1:19" s="76" customFormat="1" ht="12" customHeight="1">
      <c r="A42" s="80" t="s">
        <v>80</v>
      </c>
      <c r="B42" s="81" t="s">
        <v>159</v>
      </c>
      <c r="C42" s="88"/>
      <c r="D42" s="88">
        <v>0</v>
      </c>
      <c r="E42" s="88">
        <f t="shared" si="8"/>
        <v>0</v>
      </c>
      <c r="F42" s="88">
        <v>0</v>
      </c>
      <c r="O42" s="245"/>
      <c r="P42" s="245"/>
      <c r="Q42" s="245"/>
      <c r="R42" s="245"/>
      <c r="S42" s="245"/>
    </row>
    <row r="43" spans="1:19" s="76" customFormat="1" ht="12" customHeight="1" thickBot="1">
      <c r="A43" s="83" t="s">
        <v>160</v>
      </c>
      <c r="B43" s="84" t="s">
        <v>161</v>
      </c>
      <c r="C43" s="89"/>
      <c r="D43" s="89">
        <v>0</v>
      </c>
      <c r="E43" s="89">
        <f t="shared" si="8"/>
        <v>0</v>
      </c>
      <c r="F43" s="89">
        <v>0</v>
      </c>
      <c r="O43" s="245"/>
      <c r="P43" s="245"/>
      <c r="Q43" s="245"/>
      <c r="R43" s="245"/>
      <c r="S43" s="245"/>
    </row>
    <row r="44" spans="1:19" s="76" customFormat="1" ht="12" customHeight="1" thickBot="1">
      <c r="A44" s="74" t="s">
        <v>162</v>
      </c>
      <c r="B44" s="75" t="s">
        <v>163</v>
      </c>
      <c r="C44" s="55">
        <f>SUM(C45:C47)</f>
        <v>0</v>
      </c>
      <c r="D44" s="55">
        <v>0</v>
      </c>
      <c r="E44" s="55">
        <f t="shared" ref="E44" si="9">SUM(E45:E47)</f>
        <v>0</v>
      </c>
      <c r="F44" s="55">
        <v>0</v>
      </c>
      <c r="O44" s="245"/>
      <c r="P44" s="245"/>
      <c r="Q44" s="245"/>
      <c r="R44" s="245"/>
      <c r="S44" s="245"/>
    </row>
    <row r="45" spans="1:19" s="76" customFormat="1" ht="12" customHeight="1">
      <c r="A45" s="77" t="s">
        <v>83</v>
      </c>
      <c r="B45" s="78" t="s">
        <v>164</v>
      </c>
      <c r="C45" s="79"/>
      <c r="D45" s="79">
        <v>0</v>
      </c>
      <c r="E45" s="79">
        <f t="shared" ref="E45:E76" si="10">F45-D45</f>
        <v>0</v>
      </c>
      <c r="F45" s="79">
        <v>0</v>
      </c>
      <c r="O45" s="245"/>
      <c r="P45" s="245"/>
      <c r="Q45" s="245"/>
      <c r="R45" s="245"/>
      <c r="S45" s="245"/>
    </row>
    <row r="46" spans="1:19" s="76" customFormat="1" ht="12" customHeight="1">
      <c r="A46" s="80" t="s">
        <v>85</v>
      </c>
      <c r="B46" s="81" t="s">
        <v>165</v>
      </c>
      <c r="C46" s="82"/>
      <c r="D46" s="82">
        <v>0</v>
      </c>
      <c r="E46" s="82">
        <f t="shared" si="10"/>
        <v>0</v>
      </c>
      <c r="F46" s="82">
        <v>0</v>
      </c>
      <c r="O46" s="245"/>
      <c r="P46" s="245"/>
      <c r="Q46" s="245"/>
      <c r="R46" s="245"/>
      <c r="S46" s="245"/>
    </row>
    <row r="47" spans="1:19" s="76" customFormat="1" ht="12" customHeight="1">
      <c r="A47" s="80" t="s">
        <v>87</v>
      </c>
      <c r="B47" s="81" t="s">
        <v>166</v>
      </c>
      <c r="C47" s="82"/>
      <c r="D47" s="82">
        <v>0</v>
      </c>
      <c r="E47" s="82">
        <f t="shared" si="10"/>
        <v>0</v>
      </c>
      <c r="F47" s="82">
        <v>0</v>
      </c>
      <c r="O47" s="245"/>
      <c r="P47" s="245"/>
      <c r="Q47" s="245"/>
      <c r="R47" s="245"/>
      <c r="S47" s="245"/>
    </row>
    <row r="48" spans="1:19" s="76" customFormat="1" ht="12" customHeight="1" thickBot="1">
      <c r="A48" s="83" t="s">
        <v>89</v>
      </c>
      <c r="B48" s="84" t="s">
        <v>167</v>
      </c>
      <c r="C48" s="86"/>
      <c r="D48" s="86">
        <v>0</v>
      </c>
      <c r="E48" s="86">
        <f t="shared" si="10"/>
        <v>0</v>
      </c>
      <c r="F48" s="86">
        <v>0</v>
      </c>
      <c r="O48" s="245"/>
      <c r="P48" s="245"/>
      <c r="Q48" s="245"/>
      <c r="R48" s="245"/>
      <c r="S48" s="245"/>
    </row>
    <row r="49" spans="1:19" s="76" customFormat="1" ht="12" customHeight="1" thickBot="1">
      <c r="A49" s="74" t="s">
        <v>41</v>
      </c>
      <c r="B49" s="85" t="s">
        <v>168</v>
      </c>
      <c r="C49" s="55">
        <f>SUM(C50:C52)</f>
        <v>0</v>
      </c>
      <c r="D49" s="55">
        <v>0</v>
      </c>
      <c r="E49" s="55">
        <f t="shared" si="10"/>
        <v>0</v>
      </c>
      <c r="F49" s="55">
        <v>0</v>
      </c>
      <c r="O49" s="245"/>
      <c r="P49" s="245"/>
      <c r="Q49" s="245"/>
      <c r="R49" s="245"/>
      <c r="S49" s="245"/>
    </row>
    <row r="50" spans="1:19" s="76" customFormat="1" ht="12" customHeight="1">
      <c r="A50" s="77" t="s">
        <v>92</v>
      </c>
      <c r="B50" s="78" t="s">
        <v>169</v>
      </c>
      <c r="C50" s="88"/>
      <c r="D50" s="88">
        <v>0</v>
      </c>
      <c r="E50" s="88">
        <f t="shared" si="10"/>
        <v>0</v>
      </c>
      <c r="F50" s="88">
        <v>0</v>
      </c>
      <c r="O50" s="245"/>
      <c r="P50" s="245"/>
      <c r="Q50" s="245"/>
      <c r="R50" s="245"/>
      <c r="S50" s="245"/>
    </row>
    <row r="51" spans="1:19" s="76" customFormat="1" ht="12" customHeight="1">
      <c r="A51" s="80" t="s">
        <v>94</v>
      </c>
      <c r="B51" s="81" t="s">
        <v>170</v>
      </c>
      <c r="C51" s="88"/>
      <c r="D51" s="88">
        <v>0</v>
      </c>
      <c r="E51" s="88">
        <f t="shared" si="10"/>
        <v>0</v>
      </c>
      <c r="F51" s="88">
        <v>0</v>
      </c>
      <c r="O51" s="245"/>
      <c r="P51" s="245"/>
      <c r="Q51" s="245"/>
      <c r="R51" s="245"/>
      <c r="S51" s="245"/>
    </row>
    <row r="52" spans="1:19" s="76" customFormat="1" ht="12" customHeight="1">
      <c r="A52" s="80" t="s">
        <v>96</v>
      </c>
      <c r="B52" s="81" t="s">
        <v>171</v>
      </c>
      <c r="C52" s="88"/>
      <c r="D52" s="88">
        <v>0</v>
      </c>
      <c r="E52" s="88">
        <f t="shared" si="10"/>
        <v>0</v>
      </c>
      <c r="F52" s="88">
        <v>0</v>
      </c>
      <c r="O52" s="245"/>
      <c r="P52" s="245"/>
      <c r="Q52" s="245"/>
      <c r="R52" s="245"/>
      <c r="S52" s="245"/>
    </row>
    <row r="53" spans="1:19" s="76" customFormat="1" ht="12" customHeight="1" thickBot="1">
      <c r="A53" s="83" t="s">
        <v>98</v>
      </c>
      <c r="B53" s="84" t="s">
        <v>172</v>
      </c>
      <c r="C53" s="88"/>
      <c r="D53" s="88">
        <v>0</v>
      </c>
      <c r="E53" s="88">
        <f t="shared" si="10"/>
        <v>0</v>
      </c>
      <c r="F53" s="88">
        <v>0</v>
      </c>
      <c r="O53" s="245"/>
      <c r="P53" s="245"/>
      <c r="Q53" s="245"/>
      <c r="R53" s="245"/>
      <c r="S53" s="245"/>
    </row>
    <row r="54" spans="1:19" s="76" customFormat="1" ht="12" customHeight="1" thickBot="1">
      <c r="A54" s="74" t="s">
        <v>43</v>
      </c>
      <c r="B54" s="75" t="s">
        <v>173</v>
      </c>
      <c r="C54" s="62">
        <f>+C5+C6+C13+C20+C27+C38+C44+C49</f>
        <v>28780000</v>
      </c>
      <c r="D54" s="62">
        <f t="shared" ref="D54:F54" si="11">+D5+D6+D13+D20+D27+D38+D44+D49</f>
        <v>30028869</v>
      </c>
      <c r="E54" s="62">
        <f t="shared" si="11"/>
        <v>-892515</v>
      </c>
      <c r="F54" s="62">
        <f t="shared" si="11"/>
        <v>29136354</v>
      </c>
      <c r="O54" s="245"/>
      <c r="P54" s="245"/>
      <c r="Q54" s="245"/>
      <c r="R54" s="245"/>
      <c r="S54" s="245"/>
    </row>
    <row r="55" spans="1:19" s="76" customFormat="1" ht="12" customHeight="1" thickBot="1">
      <c r="A55" s="91" t="s">
        <v>174</v>
      </c>
      <c r="B55" s="85" t="s">
        <v>175</v>
      </c>
      <c r="C55" s="55">
        <f>SUM(C56:C58)</f>
        <v>0</v>
      </c>
      <c r="D55" s="55">
        <v>0</v>
      </c>
      <c r="E55" s="55">
        <f t="shared" si="10"/>
        <v>0</v>
      </c>
      <c r="F55" s="55">
        <v>0</v>
      </c>
      <c r="O55" s="245"/>
      <c r="P55" s="245"/>
      <c r="Q55" s="245"/>
      <c r="R55" s="245"/>
      <c r="S55" s="245"/>
    </row>
    <row r="56" spans="1:19" s="76" customFormat="1" ht="12" customHeight="1">
      <c r="A56" s="77" t="s">
        <v>176</v>
      </c>
      <c r="B56" s="78" t="s">
        <v>177</v>
      </c>
      <c r="C56" s="88"/>
      <c r="D56" s="88">
        <v>0</v>
      </c>
      <c r="E56" s="88">
        <f t="shared" si="10"/>
        <v>0</v>
      </c>
      <c r="F56" s="88">
        <v>0</v>
      </c>
      <c r="O56" s="245"/>
      <c r="P56" s="245"/>
      <c r="Q56" s="245"/>
      <c r="R56" s="245"/>
      <c r="S56" s="245"/>
    </row>
    <row r="57" spans="1:19" s="76" customFormat="1" ht="12" customHeight="1">
      <c r="A57" s="80" t="s">
        <v>178</v>
      </c>
      <c r="B57" s="81" t="s">
        <v>179</v>
      </c>
      <c r="C57" s="88"/>
      <c r="D57" s="88">
        <v>0</v>
      </c>
      <c r="E57" s="88">
        <f t="shared" si="10"/>
        <v>0</v>
      </c>
      <c r="F57" s="88">
        <v>0</v>
      </c>
      <c r="O57" s="245"/>
      <c r="P57" s="245"/>
      <c r="Q57" s="245"/>
      <c r="R57" s="245"/>
      <c r="S57" s="245"/>
    </row>
    <row r="58" spans="1:19" s="76" customFormat="1" ht="12" customHeight="1" thickBot="1">
      <c r="A58" s="83" t="s">
        <v>180</v>
      </c>
      <c r="B58" s="92" t="s">
        <v>181</v>
      </c>
      <c r="C58" s="88"/>
      <c r="D58" s="88">
        <v>0</v>
      </c>
      <c r="E58" s="88">
        <f t="shared" si="10"/>
        <v>0</v>
      </c>
      <c r="F58" s="88">
        <v>0</v>
      </c>
      <c r="O58" s="245"/>
      <c r="P58" s="245"/>
      <c r="Q58" s="245"/>
      <c r="R58" s="245"/>
      <c r="S58" s="245"/>
    </row>
    <row r="59" spans="1:19" s="76" customFormat="1" ht="12" customHeight="1" thickBot="1">
      <c r="A59" s="91" t="s">
        <v>182</v>
      </c>
      <c r="B59" s="85" t="s">
        <v>183</v>
      </c>
      <c r="C59" s="55">
        <f>SUM(C60:C63)</f>
        <v>0</v>
      </c>
      <c r="D59" s="55">
        <v>0</v>
      </c>
      <c r="E59" s="55">
        <f t="shared" si="10"/>
        <v>0</v>
      </c>
      <c r="F59" s="55">
        <v>0</v>
      </c>
      <c r="O59" s="245"/>
      <c r="P59" s="245"/>
      <c r="Q59" s="245"/>
      <c r="R59" s="245"/>
      <c r="S59" s="245"/>
    </row>
    <row r="60" spans="1:19" s="76" customFormat="1" ht="12" customHeight="1">
      <c r="A60" s="77" t="s">
        <v>184</v>
      </c>
      <c r="B60" s="78" t="s">
        <v>185</v>
      </c>
      <c r="C60" s="88"/>
      <c r="D60" s="88">
        <v>0</v>
      </c>
      <c r="E60" s="88">
        <f t="shared" si="10"/>
        <v>0</v>
      </c>
      <c r="F60" s="88">
        <v>0</v>
      </c>
      <c r="O60" s="245"/>
      <c r="P60" s="245"/>
      <c r="Q60" s="245"/>
      <c r="R60" s="245"/>
      <c r="S60" s="245"/>
    </row>
    <row r="61" spans="1:19" s="76" customFormat="1" ht="12" customHeight="1">
      <c r="A61" s="80" t="s">
        <v>186</v>
      </c>
      <c r="B61" s="81" t="s">
        <v>187</v>
      </c>
      <c r="C61" s="88"/>
      <c r="D61" s="88">
        <v>0</v>
      </c>
      <c r="E61" s="88">
        <f t="shared" si="10"/>
        <v>0</v>
      </c>
      <c r="F61" s="88">
        <v>0</v>
      </c>
      <c r="O61" s="245"/>
      <c r="P61" s="245"/>
      <c r="Q61" s="245"/>
      <c r="R61" s="245"/>
      <c r="S61" s="245"/>
    </row>
    <row r="62" spans="1:19" s="76" customFormat="1" ht="12" customHeight="1">
      <c r="A62" s="80" t="s">
        <v>188</v>
      </c>
      <c r="B62" s="81" t="s">
        <v>189</v>
      </c>
      <c r="C62" s="88"/>
      <c r="D62" s="88">
        <v>0</v>
      </c>
      <c r="E62" s="88">
        <f t="shared" si="10"/>
        <v>0</v>
      </c>
      <c r="F62" s="88">
        <v>0</v>
      </c>
      <c r="O62" s="245"/>
      <c r="P62" s="245"/>
      <c r="Q62" s="245"/>
      <c r="R62" s="245"/>
      <c r="S62" s="245"/>
    </row>
    <row r="63" spans="1:19" s="76" customFormat="1" ht="12" customHeight="1" thickBot="1">
      <c r="A63" s="83" t="s">
        <v>190</v>
      </c>
      <c r="B63" s="84" t="s">
        <v>191</v>
      </c>
      <c r="C63" s="88"/>
      <c r="D63" s="88">
        <v>0</v>
      </c>
      <c r="E63" s="88">
        <f t="shared" si="10"/>
        <v>0</v>
      </c>
      <c r="F63" s="88">
        <v>0</v>
      </c>
      <c r="O63" s="245"/>
      <c r="P63" s="245"/>
      <c r="Q63" s="245"/>
      <c r="R63" s="245"/>
      <c r="S63" s="245"/>
    </row>
    <row r="64" spans="1:19" s="76" customFormat="1" ht="12" customHeight="1" thickBot="1">
      <c r="A64" s="91" t="s">
        <v>192</v>
      </c>
      <c r="B64" s="85" t="s">
        <v>193</v>
      </c>
      <c r="C64" s="55">
        <f>SUM(C65:C66)</f>
        <v>0</v>
      </c>
      <c r="D64" s="55">
        <v>0</v>
      </c>
      <c r="E64" s="55">
        <f t="shared" ref="E64" si="12">SUM(E65:E66)</f>
        <v>0</v>
      </c>
      <c r="F64" s="55">
        <v>0</v>
      </c>
      <c r="O64" s="245"/>
      <c r="P64" s="245"/>
      <c r="Q64" s="245"/>
      <c r="R64" s="245"/>
      <c r="S64" s="245"/>
    </row>
    <row r="65" spans="1:19" s="76" customFormat="1" ht="12" customHeight="1">
      <c r="A65" s="77" t="s">
        <v>194</v>
      </c>
      <c r="B65" s="78" t="s">
        <v>195</v>
      </c>
      <c r="C65" s="88"/>
      <c r="D65" s="88">
        <v>0</v>
      </c>
      <c r="E65" s="88">
        <f t="shared" si="10"/>
        <v>0</v>
      </c>
      <c r="F65" s="88">
        <v>0</v>
      </c>
      <c r="O65" s="245"/>
      <c r="P65" s="245"/>
      <c r="Q65" s="245"/>
      <c r="R65" s="245"/>
      <c r="S65" s="245"/>
    </row>
    <row r="66" spans="1:19" s="76" customFormat="1" ht="12" customHeight="1" thickBot="1">
      <c r="A66" s="83" t="s">
        <v>196</v>
      </c>
      <c r="B66" s="84" t="s">
        <v>197</v>
      </c>
      <c r="C66" s="88"/>
      <c r="D66" s="88">
        <v>0</v>
      </c>
      <c r="E66" s="88">
        <f t="shared" si="10"/>
        <v>0</v>
      </c>
      <c r="F66" s="88">
        <v>0</v>
      </c>
      <c r="O66" s="245"/>
      <c r="P66" s="245"/>
      <c r="Q66" s="245"/>
      <c r="R66" s="245"/>
      <c r="S66" s="245"/>
    </row>
    <row r="67" spans="1:19" s="76" customFormat="1" ht="12" customHeight="1" thickBot="1">
      <c r="A67" s="91" t="s">
        <v>198</v>
      </c>
      <c r="B67" s="85" t="s">
        <v>199</v>
      </c>
      <c r="C67" s="55">
        <f>SUM(C68:C70)</f>
        <v>0</v>
      </c>
      <c r="D67" s="55">
        <v>0</v>
      </c>
      <c r="E67" s="55">
        <f t="shared" si="10"/>
        <v>0</v>
      </c>
      <c r="F67" s="55">
        <v>0</v>
      </c>
      <c r="O67" s="245"/>
      <c r="P67" s="245"/>
      <c r="Q67" s="245"/>
      <c r="R67" s="245"/>
      <c r="S67" s="245"/>
    </row>
    <row r="68" spans="1:19" s="76" customFormat="1" ht="12" customHeight="1">
      <c r="A68" s="77" t="s">
        <v>200</v>
      </c>
      <c r="B68" s="78" t="s">
        <v>201</v>
      </c>
      <c r="C68" s="88"/>
      <c r="D68" s="88">
        <v>0</v>
      </c>
      <c r="E68" s="88">
        <f t="shared" si="10"/>
        <v>0</v>
      </c>
      <c r="F68" s="88">
        <v>0</v>
      </c>
      <c r="O68" s="245"/>
      <c r="P68" s="245"/>
      <c r="Q68" s="245"/>
      <c r="R68" s="245"/>
      <c r="S68" s="245"/>
    </row>
    <row r="69" spans="1:19" s="76" customFormat="1" ht="12" customHeight="1">
      <c r="A69" s="80" t="s">
        <v>202</v>
      </c>
      <c r="B69" s="81" t="s">
        <v>203</v>
      </c>
      <c r="C69" s="88"/>
      <c r="D69" s="88">
        <v>0</v>
      </c>
      <c r="E69" s="88">
        <f t="shared" si="10"/>
        <v>0</v>
      </c>
      <c r="F69" s="88">
        <v>0</v>
      </c>
      <c r="O69" s="245"/>
      <c r="P69" s="245"/>
      <c r="Q69" s="245"/>
      <c r="R69" s="245"/>
      <c r="S69" s="245"/>
    </row>
    <row r="70" spans="1:19" s="76" customFormat="1" ht="12" customHeight="1" thickBot="1">
      <c r="A70" s="83" t="s">
        <v>204</v>
      </c>
      <c r="B70" s="84" t="s">
        <v>205</v>
      </c>
      <c r="C70" s="88"/>
      <c r="D70" s="88">
        <v>0</v>
      </c>
      <c r="E70" s="88">
        <f t="shared" si="10"/>
        <v>0</v>
      </c>
      <c r="F70" s="88">
        <v>0</v>
      </c>
      <c r="O70" s="245"/>
      <c r="P70" s="245"/>
      <c r="Q70" s="245"/>
      <c r="R70" s="245"/>
      <c r="S70" s="245"/>
    </row>
    <row r="71" spans="1:19" s="76" customFormat="1" ht="12" customHeight="1" thickBot="1">
      <c r="A71" s="91" t="s">
        <v>206</v>
      </c>
      <c r="B71" s="85" t="s">
        <v>207</v>
      </c>
      <c r="C71" s="55">
        <f>SUM(C72:C75)</f>
        <v>0</v>
      </c>
      <c r="D71" s="55">
        <v>0</v>
      </c>
      <c r="E71" s="55">
        <f t="shared" si="10"/>
        <v>0</v>
      </c>
      <c r="F71" s="55">
        <v>0</v>
      </c>
      <c r="O71" s="245"/>
      <c r="P71" s="245"/>
      <c r="Q71" s="245"/>
      <c r="R71" s="245"/>
      <c r="S71" s="245"/>
    </row>
    <row r="72" spans="1:19" s="76" customFormat="1" ht="12" customHeight="1">
      <c r="A72" s="93" t="s">
        <v>208</v>
      </c>
      <c r="B72" s="78" t="s">
        <v>209</v>
      </c>
      <c r="C72" s="88"/>
      <c r="D72" s="88">
        <v>0</v>
      </c>
      <c r="E72" s="88">
        <f t="shared" si="10"/>
        <v>0</v>
      </c>
      <c r="F72" s="88">
        <v>0</v>
      </c>
      <c r="O72" s="245"/>
      <c r="P72" s="245"/>
      <c r="Q72" s="245"/>
      <c r="R72" s="245"/>
      <c r="S72" s="245"/>
    </row>
    <row r="73" spans="1:19" s="76" customFormat="1" ht="12" customHeight="1">
      <c r="A73" s="94" t="s">
        <v>210</v>
      </c>
      <c r="B73" s="81" t="s">
        <v>211</v>
      </c>
      <c r="C73" s="88"/>
      <c r="D73" s="88">
        <v>0</v>
      </c>
      <c r="E73" s="88">
        <f t="shared" si="10"/>
        <v>0</v>
      </c>
      <c r="F73" s="88">
        <v>0</v>
      </c>
      <c r="O73" s="245"/>
      <c r="P73" s="245"/>
      <c r="Q73" s="245"/>
      <c r="R73" s="245"/>
      <c r="S73" s="245"/>
    </row>
    <row r="74" spans="1:19" s="76" customFormat="1" ht="12" customHeight="1">
      <c r="A74" s="94" t="s">
        <v>212</v>
      </c>
      <c r="B74" s="81" t="s">
        <v>213</v>
      </c>
      <c r="C74" s="88"/>
      <c r="D74" s="88">
        <v>0</v>
      </c>
      <c r="E74" s="88">
        <f t="shared" si="10"/>
        <v>0</v>
      </c>
      <c r="F74" s="88">
        <v>0</v>
      </c>
      <c r="O74" s="245"/>
      <c r="P74" s="245"/>
      <c r="Q74" s="245"/>
      <c r="R74" s="245"/>
      <c r="S74" s="245"/>
    </row>
    <row r="75" spans="1:19" s="76" customFormat="1" ht="12" customHeight="1" thickBot="1">
      <c r="A75" s="95" t="s">
        <v>214</v>
      </c>
      <c r="B75" s="84" t="s">
        <v>215</v>
      </c>
      <c r="C75" s="88"/>
      <c r="D75" s="88">
        <v>0</v>
      </c>
      <c r="E75" s="88">
        <f t="shared" si="10"/>
        <v>0</v>
      </c>
      <c r="F75" s="88">
        <v>0</v>
      </c>
      <c r="O75" s="245"/>
      <c r="P75" s="245"/>
      <c r="Q75" s="245"/>
      <c r="R75" s="245"/>
      <c r="S75" s="245"/>
    </row>
    <row r="76" spans="1:19" s="76" customFormat="1" ht="13.5" customHeight="1" thickBot="1">
      <c r="A76" s="91" t="s">
        <v>216</v>
      </c>
      <c r="B76" s="85" t="s">
        <v>217</v>
      </c>
      <c r="C76" s="96"/>
      <c r="D76" s="96">
        <v>0</v>
      </c>
      <c r="E76" s="96">
        <f t="shared" si="10"/>
        <v>0</v>
      </c>
      <c r="F76" s="96">
        <v>0</v>
      </c>
      <c r="O76" s="245"/>
      <c r="P76" s="245"/>
      <c r="Q76" s="245"/>
      <c r="R76" s="245"/>
      <c r="S76" s="245"/>
    </row>
    <row r="77" spans="1:19" s="76" customFormat="1" ht="15.75" customHeight="1" thickBot="1">
      <c r="A77" s="91" t="s">
        <v>218</v>
      </c>
      <c r="B77" s="97" t="s">
        <v>219</v>
      </c>
      <c r="C77" s="62">
        <f>+C55+C59+C64+C67+C71+C76</f>
        <v>0</v>
      </c>
      <c r="D77" s="62">
        <v>0</v>
      </c>
      <c r="E77" s="62">
        <f t="shared" ref="E77" si="13">+E55+E59+E64+E67+E71+E76</f>
        <v>0</v>
      </c>
      <c r="F77" s="62">
        <v>0</v>
      </c>
      <c r="O77" s="245"/>
      <c r="P77" s="245"/>
      <c r="Q77" s="245"/>
      <c r="R77" s="245"/>
      <c r="S77" s="245"/>
    </row>
    <row r="78" spans="1:19" s="76" customFormat="1" ht="16.5" customHeight="1" thickBot="1">
      <c r="A78" s="98" t="s">
        <v>220</v>
      </c>
      <c r="B78" s="99" t="s">
        <v>221</v>
      </c>
      <c r="C78" s="62">
        <f>+C54+C77</f>
        <v>28780000</v>
      </c>
      <c r="D78" s="62">
        <f t="shared" ref="D78:E78" si="14">+D54+D77</f>
        <v>30028869</v>
      </c>
      <c r="E78" s="62">
        <f t="shared" si="14"/>
        <v>-892515</v>
      </c>
      <c r="F78" s="62">
        <f>+F54+F77</f>
        <v>29136354</v>
      </c>
      <c r="O78" s="245"/>
      <c r="P78" s="245"/>
      <c r="Q78" s="245"/>
      <c r="R78" s="245"/>
      <c r="S78" s="245"/>
    </row>
    <row r="79" spans="1:19" s="76" customFormat="1">
      <c r="A79" s="127"/>
      <c r="B79" s="128"/>
      <c r="C79" s="129"/>
      <c r="D79" s="129"/>
      <c r="E79" s="129"/>
      <c r="F79" s="129"/>
      <c r="O79" s="245"/>
      <c r="P79" s="245"/>
      <c r="Q79" s="245"/>
      <c r="R79" s="245"/>
      <c r="S79" s="245"/>
    </row>
    <row r="80" spans="1:19" ht="16.5" customHeight="1">
      <c r="A80" s="249" t="s">
        <v>222</v>
      </c>
      <c r="B80" s="249"/>
      <c r="C80" s="249"/>
      <c r="D80" s="249"/>
      <c r="E80" s="249"/>
      <c r="F80" s="249"/>
    </row>
    <row r="81" spans="1:19" s="103" customFormat="1" ht="16.5" customHeight="1" thickBot="1">
      <c r="A81" s="251" t="s">
        <v>223</v>
      </c>
      <c r="B81" s="251"/>
      <c r="C81" s="102"/>
      <c r="D81" s="102"/>
      <c r="E81" s="102"/>
      <c r="F81" s="239" t="s">
        <v>359</v>
      </c>
      <c r="O81" s="246"/>
      <c r="P81" s="246"/>
      <c r="Q81" s="246"/>
      <c r="R81" s="246"/>
      <c r="S81" s="246"/>
    </row>
    <row r="82" spans="1:19" ht="48.75" thickBot="1">
      <c r="A82" s="67" t="s">
        <v>107</v>
      </c>
      <c r="B82" s="68" t="s">
        <v>224</v>
      </c>
      <c r="C82" s="69" t="s">
        <v>357</v>
      </c>
      <c r="D82" s="248" t="s">
        <v>362</v>
      </c>
      <c r="E82" s="69" t="s">
        <v>344</v>
      </c>
      <c r="F82" s="69" t="s">
        <v>345</v>
      </c>
    </row>
    <row r="83" spans="1:19" s="73" customFormat="1" ht="12" customHeight="1" thickBot="1">
      <c r="A83" s="54">
        <v>1</v>
      </c>
      <c r="B83" s="104">
        <v>2</v>
      </c>
      <c r="C83" s="105">
        <v>3</v>
      </c>
      <c r="D83" s="105">
        <v>4</v>
      </c>
      <c r="E83" s="105">
        <v>5</v>
      </c>
      <c r="F83" s="105">
        <v>6</v>
      </c>
      <c r="O83" s="244"/>
      <c r="P83" s="244"/>
      <c r="Q83" s="244"/>
      <c r="R83" s="244"/>
      <c r="S83" s="244"/>
    </row>
    <row r="84" spans="1:19" ht="12" customHeight="1" thickBot="1">
      <c r="A84" s="106" t="s">
        <v>4</v>
      </c>
      <c r="B84" s="107" t="s">
        <v>225</v>
      </c>
      <c r="C84" s="108">
        <f>SUM(C85:C89)</f>
        <v>28780000</v>
      </c>
      <c r="D84" s="108">
        <f t="shared" ref="D84:F84" si="15">SUM(D85:D89)</f>
        <v>30028869</v>
      </c>
      <c r="E84" s="108">
        <f t="shared" si="15"/>
        <v>-1039415</v>
      </c>
      <c r="F84" s="108">
        <f t="shared" si="15"/>
        <v>28989454</v>
      </c>
    </row>
    <row r="85" spans="1:19" ht="12" customHeight="1">
      <c r="A85" s="109" t="s">
        <v>5</v>
      </c>
      <c r="B85" s="110" t="s">
        <v>55</v>
      </c>
      <c r="C85" s="111">
        <v>13456000</v>
      </c>
      <c r="D85" s="111">
        <v>14399997</v>
      </c>
      <c r="E85" s="111">
        <f t="shared" ref="E85:E119" si="16">F85-D85</f>
        <v>-839331</v>
      </c>
      <c r="F85" s="111">
        <v>13560666</v>
      </c>
      <c r="O85" s="243">
        <f>'3.sz.mell.'!G32+'4. sz. mell'!G32</f>
        <v>13456000</v>
      </c>
      <c r="P85" s="243">
        <f>'3.sz.mell.'!H32+'4. sz. mell'!H32</f>
        <v>14399997</v>
      </c>
      <c r="Q85" s="243">
        <f>'3.sz.mell.'!I32+'4. sz. mell'!I32</f>
        <v>-839331</v>
      </c>
      <c r="R85" s="243">
        <f>'3.sz.mell.'!J32+'4. sz. mell'!J32</f>
        <v>13560666</v>
      </c>
      <c r="S85" s="243">
        <f>'3.sz.mell.'!K32+'4. sz. mell'!K32</f>
        <v>0</v>
      </c>
    </row>
    <row r="86" spans="1:19" ht="12" customHeight="1">
      <c r="A86" s="80" t="s">
        <v>6</v>
      </c>
      <c r="B86" s="16" t="s">
        <v>56</v>
      </c>
      <c r="C86" s="82">
        <v>3552000</v>
      </c>
      <c r="D86" s="82">
        <v>3806872</v>
      </c>
      <c r="E86" s="82">
        <f t="shared" si="16"/>
        <v>-272084</v>
      </c>
      <c r="F86" s="82">
        <v>3534788</v>
      </c>
      <c r="O86" s="243">
        <f>'3.sz.mell.'!G33+'4. sz. mell'!G33</f>
        <v>3552000</v>
      </c>
      <c r="P86" s="243">
        <f>'3.sz.mell.'!H33+'4. sz. mell'!H33</f>
        <v>3806872</v>
      </c>
      <c r="Q86" s="243">
        <f>'3.sz.mell.'!I33+'4. sz. mell'!I33</f>
        <v>-272084</v>
      </c>
      <c r="R86" s="243">
        <f>'3.sz.mell.'!J33+'4. sz. mell'!J33</f>
        <v>3534788</v>
      </c>
    </row>
    <row r="87" spans="1:19" ht="12" customHeight="1">
      <c r="A87" s="80" t="s">
        <v>7</v>
      </c>
      <c r="B87" s="16" t="s">
        <v>57</v>
      </c>
      <c r="C87" s="86">
        <v>6660000</v>
      </c>
      <c r="D87" s="86">
        <v>6710000</v>
      </c>
      <c r="E87" s="86">
        <f t="shared" si="16"/>
        <v>72000</v>
      </c>
      <c r="F87" s="86">
        <v>6782000</v>
      </c>
      <c r="O87" s="243">
        <f>'3.sz.mell.'!G34+'4. sz. mell'!G34</f>
        <v>6660000</v>
      </c>
      <c r="P87" s="243">
        <f>'3.sz.mell.'!H34+'4. sz. mell'!H34</f>
        <v>6710000</v>
      </c>
      <c r="Q87" s="243">
        <f>'3.sz.mell.'!I34+'4. sz. mell'!I34</f>
        <v>72000</v>
      </c>
      <c r="R87" s="243">
        <f>'3.sz.mell.'!J34+'4. sz. mell'!J34</f>
        <v>6782000</v>
      </c>
    </row>
    <row r="88" spans="1:19" ht="12" customHeight="1">
      <c r="A88" s="80" t="s">
        <v>8</v>
      </c>
      <c r="B88" s="112" t="s">
        <v>58</v>
      </c>
      <c r="C88" s="86"/>
      <c r="D88" s="86">
        <v>0</v>
      </c>
      <c r="E88" s="86">
        <f t="shared" si="16"/>
        <v>0</v>
      </c>
      <c r="F88" s="86">
        <v>0</v>
      </c>
      <c r="O88" s="243">
        <f>'3.sz.mell.'!G35+'4. sz. mell'!G35</f>
        <v>0</v>
      </c>
      <c r="P88" s="243">
        <f>'3.sz.mell.'!H35+'4. sz. mell'!H35</f>
        <v>0</v>
      </c>
      <c r="Q88" s="243">
        <f>'3.sz.mell.'!I35+'4. sz. mell'!I35</f>
        <v>0</v>
      </c>
      <c r="R88" s="243">
        <f>'3.sz.mell.'!J35+'4. sz. mell'!J35</f>
        <v>0</v>
      </c>
    </row>
    <row r="89" spans="1:19" ht="12" customHeight="1" thickBot="1">
      <c r="A89" s="80" t="s">
        <v>226</v>
      </c>
      <c r="B89" s="113" t="s">
        <v>59</v>
      </c>
      <c r="C89" s="86">
        <v>5112000</v>
      </c>
      <c r="D89" s="86">
        <v>5112000</v>
      </c>
      <c r="E89" s="86">
        <f t="shared" si="16"/>
        <v>0</v>
      </c>
      <c r="F89" s="86">
        <v>5112000</v>
      </c>
      <c r="O89" s="243">
        <f>'3.sz.mell.'!G36+'4. sz. mell'!G36</f>
        <v>5112000</v>
      </c>
      <c r="P89" s="243">
        <f>'3.sz.mell.'!H36+'4. sz. mell'!H36</f>
        <v>5112000</v>
      </c>
      <c r="Q89" s="243">
        <f>'3.sz.mell.'!I36+'4. sz. mell'!I36</f>
        <v>0</v>
      </c>
      <c r="R89" s="243">
        <f>'3.sz.mell.'!J36+'4. sz. mell'!J36</f>
        <v>5112000</v>
      </c>
    </row>
    <row r="90" spans="1:19" ht="12" customHeight="1" thickBot="1">
      <c r="A90" s="74" t="s">
        <v>10</v>
      </c>
      <c r="B90" s="115" t="s">
        <v>227</v>
      </c>
      <c r="C90" s="55">
        <f>+C91+C93+C95</f>
        <v>0</v>
      </c>
      <c r="D90" s="55">
        <f t="shared" ref="D90:F90" si="17">+D91+D93+D95</f>
        <v>0</v>
      </c>
      <c r="E90" s="55">
        <f t="shared" si="17"/>
        <v>146900</v>
      </c>
      <c r="F90" s="55">
        <f t="shared" si="17"/>
        <v>146900</v>
      </c>
    </row>
    <row r="91" spans="1:19" ht="12" customHeight="1">
      <c r="A91" s="77" t="s">
        <v>12</v>
      </c>
      <c r="B91" s="16" t="s">
        <v>61</v>
      </c>
      <c r="C91" s="79"/>
      <c r="D91" s="79">
        <v>0</v>
      </c>
      <c r="E91" s="79">
        <f t="shared" si="16"/>
        <v>146900</v>
      </c>
      <c r="F91" s="79">
        <v>146900</v>
      </c>
    </row>
    <row r="92" spans="1:19" ht="12" customHeight="1">
      <c r="A92" s="77" t="s">
        <v>14</v>
      </c>
      <c r="B92" s="116" t="s">
        <v>228</v>
      </c>
      <c r="C92" s="79"/>
      <c r="D92" s="79">
        <v>0</v>
      </c>
      <c r="E92" s="79">
        <f t="shared" si="16"/>
        <v>0</v>
      </c>
      <c r="F92" s="79">
        <v>0</v>
      </c>
    </row>
    <row r="93" spans="1:19" ht="12" customHeight="1">
      <c r="A93" s="77" t="s">
        <v>16</v>
      </c>
      <c r="B93" s="116" t="s">
        <v>62</v>
      </c>
      <c r="C93" s="82"/>
      <c r="D93" s="82">
        <v>0</v>
      </c>
      <c r="E93" s="82">
        <f t="shared" si="16"/>
        <v>0</v>
      </c>
      <c r="F93" s="82">
        <v>0</v>
      </c>
    </row>
    <row r="94" spans="1:19" ht="12" customHeight="1">
      <c r="A94" s="77" t="s">
        <v>18</v>
      </c>
      <c r="B94" s="116" t="s">
        <v>229</v>
      </c>
      <c r="C94" s="58"/>
      <c r="D94" s="58">
        <v>0</v>
      </c>
      <c r="E94" s="58">
        <f t="shared" si="16"/>
        <v>0</v>
      </c>
      <c r="F94" s="58">
        <v>0</v>
      </c>
    </row>
    <row r="95" spans="1:19" ht="12" customHeight="1" thickBot="1">
      <c r="A95" s="77" t="s">
        <v>113</v>
      </c>
      <c r="B95" s="117" t="s">
        <v>230</v>
      </c>
      <c r="C95" s="58"/>
      <c r="D95" s="58">
        <v>0</v>
      </c>
      <c r="E95" s="58">
        <f t="shared" si="16"/>
        <v>0</v>
      </c>
      <c r="F95" s="58">
        <v>0</v>
      </c>
    </row>
    <row r="96" spans="1:19" ht="12" customHeight="1" thickBot="1">
      <c r="A96" s="74" t="s">
        <v>20</v>
      </c>
      <c r="B96" s="21" t="s">
        <v>231</v>
      </c>
      <c r="C96" s="55">
        <f>+C97+C98</f>
        <v>0</v>
      </c>
      <c r="D96" s="55">
        <v>0</v>
      </c>
      <c r="E96" s="55">
        <f t="shared" ref="E96" si="18">+E97+E98</f>
        <v>0</v>
      </c>
      <c r="F96" s="55">
        <v>0</v>
      </c>
    </row>
    <row r="97" spans="1:6" ht="12" customHeight="1">
      <c r="A97" s="77" t="s">
        <v>118</v>
      </c>
      <c r="B97" s="19" t="s">
        <v>232</v>
      </c>
      <c r="C97" s="79"/>
      <c r="D97" s="79">
        <v>0</v>
      </c>
      <c r="E97" s="79">
        <f t="shared" si="16"/>
        <v>0</v>
      </c>
      <c r="F97" s="79">
        <v>0</v>
      </c>
    </row>
    <row r="98" spans="1:6" ht="12" customHeight="1" thickBot="1">
      <c r="A98" s="83" t="s">
        <v>120</v>
      </c>
      <c r="B98" s="116" t="s">
        <v>233</v>
      </c>
      <c r="C98" s="86"/>
      <c r="D98" s="86">
        <v>0</v>
      </c>
      <c r="E98" s="86">
        <f t="shared" si="16"/>
        <v>0</v>
      </c>
      <c r="F98" s="86">
        <v>0</v>
      </c>
    </row>
    <row r="99" spans="1:6" ht="12" customHeight="1" thickBot="1">
      <c r="A99" s="74" t="s">
        <v>22</v>
      </c>
      <c r="B99" s="21" t="s">
        <v>101</v>
      </c>
      <c r="C99" s="55">
        <f>+C84+C90+C96</f>
        <v>28780000</v>
      </c>
      <c r="D99" s="55">
        <f t="shared" ref="D99:F99" si="19">+D84+D90+D96</f>
        <v>30028869</v>
      </c>
      <c r="E99" s="55">
        <f t="shared" si="19"/>
        <v>-892515</v>
      </c>
      <c r="F99" s="55">
        <f t="shared" si="19"/>
        <v>29136354</v>
      </c>
    </row>
    <row r="100" spans="1:6" ht="12" customHeight="1" thickBot="1">
      <c r="A100" s="74" t="s">
        <v>29</v>
      </c>
      <c r="B100" s="21" t="s">
        <v>69</v>
      </c>
      <c r="C100" s="55">
        <f>+C101+C102+C103</f>
        <v>0</v>
      </c>
      <c r="D100" s="55">
        <v>0</v>
      </c>
      <c r="E100" s="55">
        <f t="shared" si="16"/>
        <v>0</v>
      </c>
      <c r="F100" s="55">
        <v>0</v>
      </c>
    </row>
    <row r="101" spans="1:6" ht="12" customHeight="1">
      <c r="A101" s="77" t="s">
        <v>31</v>
      </c>
      <c r="B101" s="19" t="s">
        <v>70</v>
      </c>
      <c r="C101" s="58"/>
      <c r="D101" s="58">
        <v>0</v>
      </c>
      <c r="E101" s="58">
        <f t="shared" si="16"/>
        <v>0</v>
      </c>
      <c r="F101" s="58">
        <v>0</v>
      </c>
    </row>
    <row r="102" spans="1:6" ht="12" customHeight="1">
      <c r="A102" s="77" t="s">
        <v>33</v>
      </c>
      <c r="B102" s="19" t="s">
        <v>71</v>
      </c>
      <c r="C102" s="58"/>
      <c r="D102" s="58">
        <v>0</v>
      </c>
      <c r="E102" s="58">
        <f t="shared" si="16"/>
        <v>0</v>
      </c>
      <c r="F102" s="58">
        <v>0</v>
      </c>
    </row>
    <row r="103" spans="1:6" ht="12" customHeight="1" thickBot="1">
      <c r="A103" s="114" t="s">
        <v>35</v>
      </c>
      <c r="B103" s="61" t="s">
        <v>72</v>
      </c>
      <c r="C103" s="58"/>
      <c r="D103" s="58">
        <v>0</v>
      </c>
      <c r="E103" s="58">
        <f t="shared" si="16"/>
        <v>0</v>
      </c>
      <c r="F103" s="58">
        <v>0</v>
      </c>
    </row>
    <row r="104" spans="1:6" ht="12" customHeight="1" thickBot="1">
      <c r="A104" s="74" t="s">
        <v>37</v>
      </c>
      <c r="B104" s="21" t="s">
        <v>73</v>
      </c>
      <c r="C104" s="55">
        <f>+C105+C106+C107+C108</f>
        <v>0</v>
      </c>
      <c r="D104" s="55">
        <v>0</v>
      </c>
      <c r="E104" s="55">
        <f t="shared" si="16"/>
        <v>0</v>
      </c>
      <c r="F104" s="55">
        <v>0</v>
      </c>
    </row>
    <row r="105" spans="1:6" ht="12" customHeight="1">
      <c r="A105" s="77" t="s">
        <v>74</v>
      </c>
      <c r="B105" s="19" t="s">
        <v>75</v>
      </c>
      <c r="C105" s="58"/>
      <c r="D105" s="58">
        <v>0</v>
      </c>
      <c r="E105" s="58">
        <f t="shared" si="16"/>
        <v>0</v>
      </c>
      <c r="F105" s="58">
        <v>0</v>
      </c>
    </row>
    <row r="106" spans="1:6" ht="12" customHeight="1">
      <c r="A106" s="77" t="s">
        <v>76</v>
      </c>
      <c r="B106" s="19" t="s">
        <v>77</v>
      </c>
      <c r="C106" s="58"/>
      <c r="D106" s="58">
        <v>0</v>
      </c>
      <c r="E106" s="58">
        <f t="shared" si="16"/>
        <v>0</v>
      </c>
      <c r="F106" s="58">
        <v>0</v>
      </c>
    </row>
    <row r="107" spans="1:6" ht="12" customHeight="1">
      <c r="A107" s="77" t="s">
        <v>78</v>
      </c>
      <c r="B107" s="19" t="s">
        <v>79</v>
      </c>
      <c r="C107" s="58"/>
      <c r="D107" s="58">
        <v>0</v>
      </c>
      <c r="E107" s="58">
        <f t="shared" si="16"/>
        <v>0</v>
      </c>
      <c r="F107" s="58">
        <v>0</v>
      </c>
    </row>
    <row r="108" spans="1:6" ht="12" customHeight="1" thickBot="1">
      <c r="A108" s="114" t="s">
        <v>80</v>
      </c>
      <c r="B108" s="61" t="s">
        <v>81</v>
      </c>
      <c r="C108" s="58"/>
      <c r="D108" s="58">
        <v>0</v>
      </c>
      <c r="E108" s="58">
        <f t="shared" si="16"/>
        <v>0</v>
      </c>
      <c r="F108" s="58">
        <v>0</v>
      </c>
    </row>
    <row r="109" spans="1:6" ht="12" customHeight="1" thickBot="1">
      <c r="A109" s="74" t="s">
        <v>39</v>
      </c>
      <c r="B109" s="21" t="s">
        <v>82</v>
      </c>
      <c r="C109" s="62">
        <f>+C110+C111+C113+C114+C112</f>
        <v>0</v>
      </c>
      <c r="D109" s="62">
        <v>0</v>
      </c>
      <c r="E109" s="62">
        <f t="shared" si="16"/>
        <v>0</v>
      </c>
      <c r="F109" s="62">
        <v>0</v>
      </c>
    </row>
    <row r="110" spans="1:6" ht="12" customHeight="1">
      <c r="A110" s="77" t="s">
        <v>83</v>
      </c>
      <c r="B110" s="19" t="s">
        <v>84</v>
      </c>
      <c r="C110" s="58"/>
      <c r="D110" s="58">
        <v>0</v>
      </c>
      <c r="E110" s="58">
        <f t="shared" si="16"/>
        <v>0</v>
      </c>
      <c r="F110" s="58">
        <v>0</v>
      </c>
    </row>
    <row r="111" spans="1:6" ht="12" customHeight="1">
      <c r="A111" s="77" t="s">
        <v>85</v>
      </c>
      <c r="B111" s="19" t="s">
        <v>86</v>
      </c>
      <c r="C111" s="58"/>
      <c r="D111" s="58">
        <v>0</v>
      </c>
      <c r="E111" s="58">
        <f t="shared" si="16"/>
        <v>0</v>
      </c>
      <c r="F111" s="58">
        <v>0</v>
      </c>
    </row>
    <row r="112" spans="1:6" ht="12" customHeight="1">
      <c r="A112" s="77" t="s">
        <v>87</v>
      </c>
      <c r="B112" s="19" t="s">
        <v>103</v>
      </c>
      <c r="C112" s="58"/>
      <c r="D112" s="58">
        <v>0</v>
      </c>
      <c r="E112" s="58">
        <f t="shared" si="16"/>
        <v>0</v>
      </c>
      <c r="F112" s="58">
        <v>0</v>
      </c>
    </row>
    <row r="113" spans="1:19" ht="12" customHeight="1">
      <c r="A113" s="77" t="s">
        <v>89</v>
      </c>
      <c r="B113" s="19" t="s">
        <v>88</v>
      </c>
      <c r="C113" s="58"/>
      <c r="D113" s="58">
        <v>0</v>
      </c>
      <c r="E113" s="58">
        <f t="shared" si="16"/>
        <v>0</v>
      </c>
      <c r="F113" s="58">
        <v>0</v>
      </c>
    </row>
    <row r="114" spans="1:19" ht="12" customHeight="1" thickBot="1">
      <c r="A114" s="114" t="s">
        <v>102</v>
      </c>
      <c r="B114" s="61" t="s">
        <v>90</v>
      </c>
      <c r="C114" s="58"/>
      <c r="D114" s="58">
        <v>0</v>
      </c>
      <c r="E114" s="58">
        <f t="shared" si="16"/>
        <v>0</v>
      </c>
      <c r="F114" s="58">
        <v>0</v>
      </c>
    </row>
    <row r="115" spans="1:19" ht="12" customHeight="1" thickBot="1">
      <c r="A115" s="74" t="s">
        <v>41</v>
      </c>
      <c r="B115" s="21" t="s">
        <v>91</v>
      </c>
      <c r="C115" s="118">
        <f>+C116+C117+C118+C119</f>
        <v>0</v>
      </c>
      <c r="D115" s="118">
        <v>0</v>
      </c>
      <c r="E115" s="118">
        <f t="shared" si="16"/>
        <v>0</v>
      </c>
      <c r="F115" s="118">
        <v>0</v>
      </c>
    </row>
    <row r="116" spans="1:19" ht="12" customHeight="1">
      <c r="A116" s="77" t="s">
        <v>92</v>
      </c>
      <c r="B116" s="19" t="s">
        <v>93</v>
      </c>
      <c r="C116" s="58"/>
      <c r="D116" s="58">
        <v>0</v>
      </c>
      <c r="E116" s="58">
        <f t="shared" si="16"/>
        <v>0</v>
      </c>
      <c r="F116" s="58">
        <v>0</v>
      </c>
    </row>
    <row r="117" spans="1:19" ht="12" customHeight="1">
      <c r="A117" s="77" t="s">
        <v>94</v>
      </c>
      <c r="B117" s="19" t="s">
        <v>95</v>
      </c>
      <c r="C117" s="58"/>
      <c r="D117" s="58">
        <v>0</v>
      </c>
      <c r="E117" s="58">
        <f t="shared" si="16"/>
        <v>0</v>
      </c>
      <c r="F117" s="58">
        <v>0</v>
      </c>
    </row>
    <row r="118" spans="1:19" ht="12" customHeight="1">
      <c r="A118" s="77" t="s">
        <v>96</v>
      </c>
      <c r="B118" s="19" t="s">
        <v>97</v>
      </c>
      <c r="C118" s="58"/>
      <c r="D118" s="58">
        <v>0</v>
      </c>
      <c r="E118" s="58">
        <f t="shared" si="16"/>
        <v>0</v>
      </c>
      <c r="F118" s="58">
        <v>0</v>
      </c>
    </row>
    <row r="119" spans="1:19" ht="12" customHeight="1" thickBot="1">
      <c r="A119" s="114" t="s">
        <v>98</v>
      </c>
      <c r="B119" s="61" t="s">
        <v>99</v>
      </c>
      <c r="C119" s="216"/>
      <c r="D119" s="216">
        <v>0</v>
      </c>
      <c r="E119" s="216">
        <f t="shared" si="16"/>
        <v>0</v>
      </c>
      <c r="F119" s="216">
        <v>0</v>
      </c>
    </row>
    <row r="120" spans="1:19" ht="12" customHeight="1" thickBot="1">
      <c r="A120" s="218" t="s">
        <v>43</v>
      </c>
      <c r="B120" s="21" t="s">
        <v>353</v>
      </c>
      <c r="C120" s="219"/>
      <c r="D120" s="219">
        <v>0</v>
      </c>
      <c r="E120" s="217"/>
      <c r="F120" s="217">
        <v>0</v>
      </c>
    </row>
    <row r="121" spans="1:19" ht="15" customHeight="1" thickBot="1">
      <c r="A121" s="74" t="s">
        <v>51</v>
      </c>
      <c r="B121" s="21" t="s">
        <v>354</v>
      </c>
      <c r="C121" s="119">
        <f>+C100+C104+C109+C115</f>
        <v>0</v>
      </c>
      <c r="D121" s="119">
        <v>0</v>
      </c>
      <c r="E121" s="119">
        <f t="shared" ref="E121" si="20">+E100+E104+E109+E115</f>
        <v>0</v>
      </c>
      <c r="F121" s="119">
        <v>0</v>
      </c>
      <c r="L121" s="120"/>
      <c r="M121" s="121"/>
      <c r="N121" s="121"/>
      <c r="O121" s="247"/>
    </row>
    <row r="122" spans="1:19" s="76" customFormat="1" ht="12.95" customHeight="1" thickBot="1">
      <c r="A122" s="122" t="s">
        <v>246</v>
      </c>
      <c r="B122" s="123" t="s">
        <v>355</v>
      </c>
      <c r="C122" s="119">
        <f>+C99+C121</f>
        <v>28780000</v>
      </c>
      <c r="D122" s="119">
        <f t="shared" ref="D122:F122" si="21">+D99+D121</f>
        <v>30028869</v>
      </c>
      <c r="E122" s="119">
        <f t="shared" si="21"/>
        <v>-892515</v>
      </c>
      <c r="F122" s="119">
        <f t="shared" si="21"/>
        <v>29136354</v>
      </c>
      <c r="O122" s="245"/>
      <c r="P122" s="245"/>
      <c r="Q122" s="245"/>
      <c r="R122" s="245"/>
      <c r="S122" s="245"/>
    </row>
    <row r="123" spans="1:19" ht="7.5" customHeight="1"/>
    <row r="124" spans="1:19">
      <c r="A124" s="252" t="s">
        <v>234</v>
      </c>
      <c r="B124" s="252"/>
      <c r="C124" s="252"/>
      <c r="D124" s="225"/>
      <c r="E124" s="213"/>
      <c r="F124" s="213"/>
    </row>
    <row r="125" spans="1:19" ht="15" customHeight="1" thickBot="1">
      <c r="A125" s="250" t="s">
        <v>235</v>
      </c>
      <c r="B125" s="250"/>
      <c r="C125" s="66"/>
      <c r="D125" s="66"/>
      <c r="E125" s="66"/>
      <c r="F125" s="66"/>
    </row>
    <row r="126" spans="1:19" ht="13.5" customHeight="1" thickBot="1">
      <c r="A126" s="74">
        <v>1</v>
      </c>
      <c r="B126" s="115" t="s">
        <v>236</v>
      </c>
      <c r="C126" s="55">
        <f>+C54-C99</f>
        <v>0</v>
      </c>
      <c r="D126" s="55"/>
      <c r="E126" s="55">
        <f t="shared" ref="E126" si="22">+E54-E99</f>
        <v>0</v>
      </c>
      <c r="F126" s="55">
        <f t="shared" ref="F126" si="23">+F54-F99</f>
        <v>0</v>
      </c>
      <c r="G126" s="126"/>
    </row>
    <row r="127" spans="1:19" ht="27.75" customHeight="1" thickBot="1">
      <c r="A127" s="74" t="s">
        <v>10</v>
      </c>
      <c r="B127" s="115" t="s">
        <v>237</v>
      </c>
      <c r="C127" s="55">
        <f>+C77-C121</f>
        <v>0</v>
      </c>
      <c r="D127" s="55"/>
      <c r="E127" s="55">
        <f t="shared" ref="E127" si="24">+E77-E121</f>
        <v>0</v>
      </c>
      <c r="F127" s="55">
        <f t="shared" ref="F127" si="25">+F77-F121</f>
        <v>0</v>
      </c>
    </row>
  </sheetData>
  <mergeCells count="6">
    <mergeCell ref="A1:F1"/>
    <mergeCell ref="A125:B125"/>
    <mergeCell ref="A2:B2"/>
    <mergeCell ref="A81:B81"/>
    <mergeCell ref="A124:C124"/>
    <mergeCell ref="A80:F8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fitToHeight="2" orientation="portrait" r:id="rId1"/>
  <headerFooter alignWithMargins="0">
    <oddHeader xml:space="preserve">&amp;C&amp;"Times New Roman CE,Félkövér"&amp;12VÖLGYSÉGI ÖNKORMÁNYZATOK TÁRSULÁSA
2016. ÉVI KÖLTSÉGVETÉS ÖNKÉNT VÁLLALT FELADATAINAK ÖSSZEVONT MÉRLEGE&amp;R&amp;"Times New Roman CE,Félkövér dőlt" 1.3.melléklet </oddHeader>
  </headerFooter>
  <rowBreaks count="1" manualBreakCount="1">
    <brk id="79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L127"/>
  <sheetViews>
    <sheetView view="pageBreakPreview" topLeftCell="A19" zoomScaleNormal="120" zoomScaleSheetLayoutView="100" workbookViewId="0">
      <selection activeCell="D82" sqref="D82"/>
    </sheetView>
  </sheetViews>
  <sheetFormatPr defaultRowHeight="15.75"/>
  <cols>
    <col min="1" max="1" width="8.140625" style="124" customWidth="1"/>
    <col min="2" max="2" width="74" style="124" bestFit="1" customWidth="1"/>
    <col min="3" max="6" width="12.28515625" style="125" customWidth="1"/>
    <col min="7" max="7" width="7.7109375" style="65" customWidth="1"/>
    <col min="8" max="259" width="9.140625" style="65"/>
    <col min="260" max="260" width="8.140625" style="65" customWidth="1"/>
    <col min="261" max="261" width="78.5703125" style="65" customWidth="1"/>
    <col min="262" max="262" width="18.5703125" style="65" customWidth="1"/>
    <col min="263" max="263" width="7.7109375" style="65" customWidth="1"/>
    <col min="264" max="515" width="9.140625" style="65"/>
    <col min="516" max="516" width="8.140625" style="65" customWidth="1"/>
    <col min="517" max="517" width="78.5703125" style="65" customWidth="1"/>
    <col min="518" max="518" width="18.5703125" style="65" customWidth="1"/>
    <col min="519" max="519" width="7.7109375" style="65" customWidth="1"/>
    <col min="520" max="771" width="9.140625" style="65"/>
    <col min="772" max="772" width="8.140625" style="65" customWidth="1"/>
    <col min="773" max="773" width="78.5703125" style="65" customWidth="1"/>
    <col min="774" max="774" width="18.5703125" style="65" customWidth="1"/>
    <col min="775" max="775" width="7.7109375" style="65" customWidth="1"/>
    <col min="776" max="1027" width="9.140625" style="65"/>
    <col min="1028" max="1028" width="8.140625" style="65" customWidth="1"/>
    <col min="1029" max="1029" width="78.5703125" style="65" customWidth="1"/>
    <col min="1030" max="1030" width="18.5703125" style="65" customWidth="1"/>
    <col min="1031" max="1031" width="7.7109375" style="65" customWidth="1"/>
    <col min="1032" max="1283" width="9.140625" style="65"/>
    <col min="1284" max="1284" width="8.140625" style="65" customWidth="1"/>
    <col min="1285" max="1285" width="78.5703125" style="65" customWidth="1"/>
    <col min="1286" max="1286" width="18.5703125" style="65" customWidth="1"/>
    <col min="1287" max="1287" width="7.7109375" style="65" customWidth="1"/>
    <col min="1288" max="1539" width="9.140625" style="65"/>
    <col min="1540" max="1540" width="8.140625" style="65" customWidth="1"/>
    <col min="1541" max="1541" width="78.5703125" style="65" customWidth="1"/>
    <col min="1542" max="1542" width="18.5703125" style="65" customWidth="1"/>
    <col min="1543" max="1543" width="7.7109375" style="65" customWidth="1"/>
    <col min="1544" max="1795" width="9.140625" style="65"/>
    <col min="1796" max="1796" width="8.140625" style="65" customWidth="1"/>
    <col min="1797" max="1797" width="78.5703125" style="65" customWidth="1"/>
    <col min="1798" max="1798" width="18.5703125" style="65" customWidth="1"/>
    <col min="1799" max="1799" width="7.7109375" style="65" customWidth="1"/>
    <col min="1800" max="2051" width="9.140625" style="65"/>
    <col min="2052" max="2052" width="8.140625" style="65" customWidth="1"/>
    <col min="2053" max="2053" width="78.5703125" style="65" customWidth="1"/>
    <col min="2054" max="2054" width="18.5703125" style="65" customWidth="1"/>
    <col min="2055" max="2055" width="7.7109375" style="65" customWidth="1"/>
    <col min="2056" max="2307" width="9.140625" style="65"/>
    <col min="2308" max="2308" width="8.140625" style="65" customWidth="1"/>
    <col min="2309" max="2309" width="78.5703125" style="65" customWidth="1"/>
    <col min="2310" max="2310" width="18.5703125" style="65" customWidth="1"/>
    <col min="2311" max="2311" width="7.7109375" style="65" customWidth="1"/>
    <col min="2312" max="2563" width="9.140625" style="65"/>
    <col min="2564" max="2564" width="8.140625" style="65" customWidth="1"/>
    <col min="2565" max="2565" width="78.5703125" style="65" customWidth="1"/>
    <col min="2566" max="2566" width="18.5703125" style="65" customWidth="1"/>
    <col min="2567" max="2567" width="7.7109375" style="65" customWidth="1"/>
    <col min="2568" max="2819" width="9.140625" style="65"/>
    <col min="2820" max="2820" width="8.140625" style="65" customWidth="1"/>
    <col min="2821" max="2821" width="78.5703125" style="65" customWidth="1"/>
    <col min="2822" max="2822" width="18.5703125" style="65" customWidth="1"/>
    <col min="2823" max="2823" width="7.7109375" style="65" customWidth="1"/>
    <col min="2824" max="3075" width="9.140625" style="65"/>
    <col min="3076" max="3076" width="8.140625" style="65" customWidth="1"/>
    <col min="3077" max="3077" width="78.5703125" style="65" customWidth="1"/>
    <col min="3078" max="3078" width="18.5703125" style="65" customWidth="1"/>
    <col min="3079" max="3079" width="7.7109375" style="65" customWidth="1"/>
    <col min="3080" max="3331" width="9.140625" style="65"/>
    <col min="3332" max="3332" width="8.140625" style="65" customWidth="1"/>
    <col min="3333" max="3333" width="78.5703125" style="65" customWidth="1"/>
    <col min="3334" max="3334" width="18.5703125" style="65" customWidth="1"/>
    <col min="3335" max="3335" width="7.7109375" style="65" customWidth="1"/>
    <col min="3336" max="3587" width="9.140625" style="65"/>
    <col min="3588" max="3588" width="8.140625" style="65" customWidth="1"/>
    <col min="3589" max="3589" width="78.5703125" style="65" customWidth="1"/>
    <col min="3590" max="3590" width="18.5703125" style="65" customWidth="1"/>
    <col min="3591" max="3591" width="7.7109375" style="65" customWidth="1"/>
    <col min="3592" max="3843" width="9.140625" style="65"/>
    <col min="3844" max="3844" width="8.140625" style="65" customWidth="1"/>
    <col min="3845" max="3845" width="78.5703125" style="65" customWidth="1"/>
    <col min="3846" max="3846" width="18.5703125" style="65" customWidth="1"/>
    <col min="3847" max="3847" width="7.7109375" style="65" customWidth="1"/>
    <col min="3848" max="4099" width="9.140625" style="65"/>
    <col min="4100" max="4100" width="8.140625" style="65" customWidth="1"/>
    <col min="4101" max="4101" width="78.5703125" style="65" customWidth="1"/>
    <col min="4102" max="4102" width="18.5703125" style="65" customWidth="1"/>
    <col min="4103" max="4103" width="7.7109375" style="65" customWidth="1"/>
    <col min="4104" max="4355" width="9.140625" style="65"/>
    <col min="4356" max="4356" width="8.140625" style="65" customWidth="1"/>
    <col min="4357" max="4357" width="78.5703125" style="65" customWidth="1"/>
    <col min="4358" max="4358" width="18.5703125" style="65" customWidth="1"/>
    <col min="4359" max="4359" width="7.7109375" style="65" customWidth="1"/>
    <col min="4360" max="4611" width="9.140625" style="65"/>
    <col min="4612" max="4612" width="8.140625" style="65" customWidth="1"/>
    <col min="4613" max="4613" width="78.5703125" style="65" customWidth="1"/>
    <col min="4614" max="4614" width="18.5703125" style="65" customWidth="1"/>
    <col min="4615" max="4615" width="7.7109375" style="65" customWidth="1"/>
    <col min="4616" max="4867" width="9.140625" style="65"/>
    <col min="4868" max="4868" width="8.140625" style="65" customWidth="1"/>
    <col min="4869" max="4869" width="78.5703125" style="65" customWidth="1"/>
    <col min="4870" max="4870" width="18.5703125" style="65" customWidth="1"/>
    <col min="4871" max="4871" width="7.7109375" style="65" customWidth="1"/>
    <col min="4872" max="5123" width="9.140625" style="65"/>
    <col min="5124" max="5124" width="8.140625" style="65" customWidth="1"/>
    <col min="5125" max="5125" width="78.5703125" style="65" customWidth="1"/>
    <col min="5126" max="5126" width="18.5703125" style="65" customWidth="1"/>
    <col min="5127" max="5127" width="7.7109375" style="65" customWidth="1"/>
    <col min="5128" max="5379" width="9.140625" style="65"/>
    <col min="5380" max="5380" width="8.140625" style="65" customWidth="1"/>
    <col min="5381" max="5381" width="78.5703125" style="65" customWidth="1"/>
    <col min="5382" max="5382" width="18.5703125" style="65" customWidth="1"/>
    <col min="5383" max="5383" width="7.7109375" style="65" customWidth="1"/>
    <col min="5384" max="5635" width="9.140625" style="65"/>
    <col min="5636" max="5636" width="8.140625" style="65" customWidth="1"/>
    <col min="5637" max="5637" width="78.5703125" style="65" customWidth="1"/>
    <col min="5638" max="5638" width="18.5703125" style="65" customWidth="1"/>
    <col min="5639" max="5639" width="7.7109375" style="65" customWidth="1"/>
    <col min="5640" max="5891" width="9.140625" style="65"/>
    <col min="5892" max="5892" width="8.140625" style="65" customWidth="1"/>
    <col min="5893" max="5893" width="78.5703125" style="65" customWidth="1"/>
    <col min="5894" max="5894" width="18.5703125" style="65" customWidth="1"/>
    <col min="5895" max="5895" width="7.7109375" style="65" customWidth="1"/>
    <col min="5896" max="6147" width="9.140625" style="65"/>
    <col min="6148" max="6148" width="8.140625" style="65" customWidth="1"/>
    <col min="6149" max="6149" width="78.5703125" style="65" customWidth="1"/>
    <col min="6150" max="6150" width="18.5703125" style="65" customWidth="1"/>
    <col min="6151" max="6151" width="7.7109375" style="65" customWidth="1"/>
    <col min="6152" max="6403" width="9.140625" style="65"/>
    <col min="6404" max="6404" width="8.140625" style="65" customWidth="1"/>
    <col min="6405" max="6405" width="78.5703125" style="65" customWidth="1"/>
    <col min="6406" max="6406" width="18.5703125" style="65" customWidth="1"/>
    <col min="6407" max="6407" width="7.7109375" style="65" customWidth="1"/>
    <col min="6408" max="6659" width="9.140625" style="65"/>
    <col min="6660" max="6660" width="8.140625" style="65" customWidth="1"/>
    <col min="6661" max="6661" width="78.5703125" style="65" customWidth="1"/>
    <col min="6662" max="6662" width="18.5703125" style="65" customWidth="1"/>
    <col min="6663" max="6663" width="7.7109375" style="65" customWidth="1"/>
    <col min="6664" max="6915" width="9.140625" style="65"/>
    <col min="6916" max="6916" width="8.140625" style="65" customWidth="1"/>
    <col min="6917" max="6917" width="78.5703125" style="65" customWidth="1"/>
    <col min="6918" max="6918" width="18.5703125" style="65" customWidth="1"/>
    <col min="6919" max="6919" width="7.7109375" style="65" customWidth="1"/>
    <col min="6920" max="7171" width="9.140625" style="65"/>
    <col min="7172" max="7172" width="8.140625" style="65" customWidth="1"/>
    <col min="7173" max="7173" width="78.5703125" style="65" customWidth="1"/>
    <col min="7174" max="7174" width="18.5703125" style="65" customWidth="1"/>
    <col min="7175" max="7175" width="7.7109375" style="65" customWidth="1"/>
    <col min="7176" max="7427" width="9.140625" style="65"/>
    <col min="7428" max="7428" width="8.140625" style="65" customWidth="1"/>
    <col min="7429" max="7429" width="78.5703125" style="65" customWidth="1"/>
    <col min="7430" max="7430" width="18.5703125" style="65" customWidth="1"/>
    <col min="7431" max="7431" width="7.7109375" style="65" customWidth="1"/>
    <col min="7432" max="7683" width="9.140625" style="65"/>
    <col min="7684" max="7684" width="8.140625" style="65" customWidth="1"/>
    <col min="7685" max="7685" width="78.5703125" style="65" customWidth="1"/>
    <col min="7686" max="7686" width="18.5703125" style="65" customWidth="1"/>
    <col min="7687" max="7687" width="7.7109375" style="65" customWidth="1"/>
    <col min="7688" max="7939" width="9.140625" style="65"/>
    <col min="7940" max="7940" width="8.140625" style="65" customWidth="1"/>
    <col min="7941" max="7941" width="78.5703125" style="65" customWidth="1"/>
    <col min="7942" max="7942" width="18.5703125" style="65" customWidth="1"/>
    <col min="7943" max="7943" width="7.7109375" style="65" customWidth="1"/>
    <col min="7944" max="8195" width="9.140625" style="65"/>
    <col min="8196" max="8196" width="8.140625" style="65" customWidth="1"/>
    <col min="8197" max="8197" width="78.5703125" style="65" customWidth="1"/>
    <col min="8198" max="8198" width="18.5703125" style="65" customWidth="1"/>
    <col min="8199" max="8199" width="7.7109375" style="65" customWidth="1"/>
    <col min="8200" max="8451" width="9.140625" style="65"/>
    <col min="8452" max="8452" width="8.140625" style="65" customWidth="1"/>
    <col min="8453" max="8453" width="78.5703125" style="65" customWidth="1"/>
    <col min="8454" max="8454" width="18.5703125" style="65" customWidth="1"/>
    <col min="8455" max="8455" width="7.7109375" style="65" customWidth="1"/>
    <col min="8456" max="8707" width="9.140625" style="65"/>
    <col min="8708" max="8708" width="8.140625" style="65" customWidth="1"/>
    <col min="8709" max="8709" width="78.5703125" style="65" customWidth="1"/>
    <col min="8710" max="8710" width="18.5703125" style="65" customWidth="1"/>
    <col min="8711" max="8711" width="7.7109375" style="65" customWidth="1"/>
    <col min="8712" max="8963" width="9.140625" style="65"/>
    <col min="8964" max="8964" width="8.140625" style="65" customWidth="1"/>
    <col min="8965" max="8965" width="78.5703125" style="65" customWidth="1"/>
    <col min="8966" max="8966" width="18.5703125" style="65" customWidth="1"/>
    <col min="8967" max="8967" width="7.7109375" style="65" customWidth="1"/>
    <col min="8968" max="9219" width="9.140625" style="65"/>
    <col min="9220" max="9220" width="8.140625" style="65" customWidth="1"/>
    <col min="9221" max="9221" width="78.5703125" style="65" customWidth="1"/>
    <col min="9222" max="9222" width="18.5703125" style="65" customWidth="1"/>
    <col min="9223" max="9223" width="7.7109375" style="65" customWidth="1"/>
    <col min="9224" max="9475" width="9.140625" style="65"/>
    <col min="9476" max="9476" width="8.140625" style="65" customWidth="1"/>
    <col min="9477" max="9477" width="78.5703125" style="65" customWidth="1"/>
    <col min="9478" max="9478" width="18.5703125" style="65" customWidth="1"/>
    <col min="9479" max="9479" width="7.7109375" style="65" customWidth="1"/>
    <col min="9480" max="9731" width="9.140625" style="65"/>
    <col min="9732" max="9732" width="8.140625" style="65" customWidth="1"/>
    <col min="9733" max="9733" width="78.5703125" style="65" customWidth="1"/>
    <col min="9734" max="9734" width="18.5703125" style="65" customWidth="1"/>
    <col min="9735" max="9735" width="7.7109375" style="65" customWidth="1"/>
    <col min="9736" max="9987" width="9.140625" style="65"/>
    <col min="9988" max="9988" width="8.140625" style="65" customWidth="1"/>
    <col min="9989" max="9989" width="78.5703125" style="65" customWidth="1"/>
    <col min="9990" max="9990" width="18.5703125" style="65" customWidth="1"/>
    <col min="9991" max="9991" width="7.7109375" style="65" customWidth="1"/>
    <col min="9992" max="10243" width="9.140625" style="65"/>
    <col min="10244" max="10244" width="8.140625" style="65" customWidth="1"/>
    <col min="10245" max="10245" width="78.5703125" style="65" customWidth="1"/>
    <col min="10246" max="10246" width="18.5703125" style="65" customWidth="1"/>
    <col min="10247" max="10247" width="7.7109375" style="65" customWidth="1"/>
    <col min="10248" max="10499" width="9.140625" style="65"/>
    <col min="10500" max="10500" width="8.140625" style="65" customWidth="1"/>
    <col min="10501" max="10501" width="78.5703125" style="65" customWidth="1"/>
    <col min="10502" max="10502" width="18.5703125" style="65" customWidth="1"/>
    <col min="10503" max="10503" width="7.7109375" style="65" customWidth="1"/>
    <col min="10504" max="10755" width="9.140625" style="65"/>
    <col min="10756" max="10756" width="8.140625" style="65" customWidth="1"/>
    <col min="10757" max="10757" width="78.5703125" style="65" customWidth="1"/>
    <col min="10758" max="10758" width="18.5703125" style="65" customWidth="1"/>
    <col min="10759" max="10759" width="7.7109375" style="65" customWidth="1"/>
    <col min="10760" max="11011" width="9.140625" style="65"/>
    <col min="11012" max="11012" width="8.140625" style="65" customWidth="1"/>
    <col min="11013" max="11013" width="78.5703125" style="65" customWidth="1"/>
    <col min="11014" max="11014" width="18.5703125" style="65" customWidth="1"/>
    <col min="11015" max="11015" width="7.7109375" style="65" customWidth="1"/>
    <col min="11016" max="11267" width="9.140625" style="65"/>
    <col min="11268" max="11268" width="8.140625" style="65" customWidth="1"/>
    <col min="11269" max="11269" width="78.5703125" style="65" customWidth="1"/>
    <col min="11270" max="11270" width="18.5703125" style="65" customWidth="1"/>
    <col min="11271" max="11271" width="7.7109375" style="65" customWidth="1"/>
    <col min="11272" max="11523" width="9.140625" style="65"/>
    <col min="11524" max="11524" width="8.140625" style="65" customWidth="1"/>
    <col min="11525" max="11525" width="78.5703125" style="65" customWidth="1"/>
    <col min="11526" max="11526" width="18.5703125" style="65" customWidth="1"/>
    <col min="11527" max="11527" width="7.7109375" style="65" customWidth="1"/>
    <col min="11528" max="11779" width="9.140625" style="65"/>
    <col min="11780" max="11780" width="8.140625" style="65" customWidth="1"/>
    <col min="11781" max="11781" width="78.5703125" style="65" customWidth="1"/>
    <col min="11782" max="11782" width="18.5703125" style="65" customWidth="1"/>
    <col min="11783" max="11783" width="7.7109375" style="65" customWidth="1"/>
    <col min="11784" max="12035" width="9.140625" style="65"/>
    <col min="12036" max="12036" width="8.140625" style="65" customWidth="1"/>
    <col min="12037" max="12037" width="78.5703125" style="65" customWidth="1"/>
    <col min="12038" max="12038" width="18.5703125" style="65" customWidth="1"/>
    <col min="12039" max="12039" width="7.7109375" style="65" customWidth="1"/>
    <col min="12040" max="12291" width="9.140625" style="65"/>
    <col min="12292" max="12292" width="8.140625" style="65" customWidth="1"/>
    <col min="12293" max="12293" width="78.5703125" style="65" customWidth="1"/>
    <col min="12294" max="12294" width="18.5703125" style="65" customWidth="1"/>
    <col min="12295" max="12295" width="7.7109375" style="65" customWidth="1"/>
    <col min="12296" max="12547" width="9.140625" style="65"/>
    <col min="12548" max="12548" width="8.140625" style="65" customWidth="1"/>
    <col min="12549" max="12549" width="78.5703125" style="65" customWidth="1"/>
    <col min="12550" max="12550" width="18.5703125" style="65" customWidth="1"/>
    <col min="12551" max="12551" width="7.7109375" style="65" customWidth="1"/>
    <col min="12552" max="12803" width="9.140625" style="65"/>
    <col min="12804" max="12804" width="8.140625" style="65" customWidth="1"/>
    <col min="12805" max="12805" width="78.5703125" style="65" customWidth="1"/>
    <col min="12806" max="12806" width="18.5703125" style="65" customWidth="1"/>
    <col min="12807" max="12807" width="7.7109375" style="65" customWidth="1"/>
    <col min="12808" max="13059" width="9.140625" style="65"/>
    <col min="13060" max="13060" width="8.140625" style="65" customWidth="1"/>
    <col min="13061" max="13061" width="78.5703125" style="65" customWidth="1"/>
    <col min="13062" max="13062" width="18.5703125" style="65" customWidth="1"/>
    <col min="13063" max="13063" width="7.7109375" style="65" customWidth="1"/>
    <col min="13064" max="13315" width="9.140625" style="65"/>
    <col min="13316" max="13316" width="8.140625" style="65" customWidth="1"/>
    <col min="13317" max="13317" width="78.5703125" style="65" customWidth="1"/>
    <col min="13318" max="13318" width="18.5703125" style="65" customWidth="1"/>
    <col min="13319" max="13319" width="7.7109375" style="65" customWidth="1"/>
    <col min="13320" max="13571" width="9.140625" style="65"/>
    <col min="13572" max="13572" width="8.140625" style="65" customWidth="1"/>
    <col min="13573" max="13573" width="78.5703125" style="65" customWidth="1"/>
    <col min="13574" max="13574" width="18.5703125" style="65" customWidth="1"/>
    <col min="13575" max="13575" width="7.7109375" style="65" customWidth="1"/>
    <col min="13576" max="13827" width="9.140625" style="65"/>
    <col min="13828" max="13828" width="8.140625" style="65" customWidth="1"/>
    <col min="13829" max="13829" width="78.5703125" style="65" customWidth="1"/>
    <col min="13830" max="13830" width="18.5703125" style="65" customWidth="1"/>
    <col min="13831" max="13831" width="7.7109375" style="65" customWidth="1"/>
    <col min="13832" max="14083" width="9.140625" style="65"/>
    <col min="14084" max="14084" width="8.140625" style="65" customWidth="1"/>
    <col min="14085" max="14085" width="78.5703125" style="65" customWidth="1"/>
    <col min="14086" max="14086" width="18.5703125" style="65" customWidth="1"/>
    <col min="14087" max="14087" width="7.7109375" style="65" customWidth="1"/>
    <col min="14088" max="14339" width="9.140625" style="65"/>
    <col min="14340" max="14340" width="8.140625" style="65" customWidth="1"/>
    <col min="14341" max="14341" width="78.5703125" style="65" customWidth="1"/>
    <col min="14342" max="14342" width="18.5703125" style="65" customWidth="1"/>
    <col min="14343" max="14343" width="7.7109375" style="65" customWidth="1"/>
    <col min="14344" max="14595" width="9.140625" style="65"/>
    <col min="14596" max="14596" width="8.140625" style="65" customWidth="1"/>
    <col min="14597" max="14597" width="78.5703125" style="65" customWidth="1"/>
    <col min="14598" max="14598" width="18.5703125" style="65" customWidth="1"/>
    <col min="14599" max="14599" width="7.7109375" style="65" customWidth="1"/>
    <col min="14600" max="14851" width="9.140625" style="65"/>
    <col min="14852" max="14852" width="8.140625" style="65" customWidth="1"/>
    <col min="14853" max="14853" width="78.5703125" style="65" customWidth="1"/>
    <col min="14854" max="14854" width="18.5703125" style="65" customWidth="1"/>
    <col min="14855" max="14855" width="7.7109375" style="65" customWidth="1"/>
    <col min="14856" max="15107" width="9.140625" style="65"/>
    <col min="15108" max="15108" width="8.140625" style="65" customWidth="1"/>
    <col min="15109" max="15109" width="78.5703125" style="65" customWidth="1"/>
    <col min="15110" max="15110" width="18.5703125" style="65" customWidth="1"/>
    <col min="15111" max="15111" width="7.7109375" style="65" customWidth="1"/>
    <col min="15112" max="15363" width="9.140625" style="65"/>
    <col min="15364" max="15364" width="8.140625" style="65" customWidth="1"/>
    <col min="15365" max="15365" width="78.5703125" style="65" customWidth="1"/>
    <col min="15366" max="15366" width="18.5703125" style="65" customWidth="1"/>
    <col min="15367" max="15367" width="7.7109375" style="65" customWidth="1"/>
    <col min="15368" max="15619" width="9.140625" style="65"/>
    <col min="15620" max="15620" width="8.140625" style="65" customWidth="1"/>
    <col min="15621" max="15621" width="78.5703125" style="65" customWidth="1"/>
    <col min="15622" max="15622" width="18.5703125" style="65" customWidth="1"/>
    <col min="15623" max="15623" width="7.7109375" style="65" customWidth="1"/>
    <col min="15624" max="15875" width="9.140625" style="65"/>
    <col min="15876" max="15876" width="8.140625" style="65" customWidth="1"/>
    <col min="15877" max="15877" width="78.5703125" style="65" customWidth="1"/>
    <col min="15878" max="15878" width="18.5703125" style="65" customWidth="1"/>
    <col min="15879" max="15879" width="7.7109375" style="65" customWidth="1"/>
    <col min="15880" max="16131" width="9.140625" style="65"/>
    <col min="16132" max="16132" width="8.140625" style="65" customWidth="1"/>
    <col min="16133" max="16133" width="78.5703125" style="65" customWidth="1"/>
    <col min="16134" max="16134" width="18.5703125" style="65" customWidth="1"/>
    <col min="16135" max="16135" width="7.7109375" style="65" customWidth="1"/>
    <col min="16136" max="16384" width="9.140625" style="65"/>
  </cols>
  <sheetData>
    <row r="1" spans="1:6" ht="15.95" customHeight="1">
      <c r="A1" s="249" t="s">
        <v>105</v>
      </c>
      <c r="B1" s="249"/>
      <c r="C1" s="249"/>
      <c r="D1" s="249"/>
      <c r="E1" s="249"/>
      <c r="F1" s="249"/>
    </row>
    <row r="2" spans="1:6" ht="15.95" customHeight="1" thickBot="1">
      <c r="A2" s="250" t="s">
        <v>106</v>
      </c>
      <c r="B2" s="250"/>
      <c r="C2" s="66"/>
      <c r="D2" s="66"/>
      <c r="E2" s="66"/>
      <c r="F2" s="239" t="s">
        <v>359</v>
      </c>
    </row>
    <row r="3" spans="1:6" ht="48.75" thickBot="1">
      <c r="A3" s="67" t="s">
        <v>107</v>
      </c>
      <c r="B3" s="68" t="s">
        <v>108</v>
      </c>
      <c r="C3" s="69" t="s">
        <v>357</v>
      </c>
      <c r="D3" s="248" t="s">
        <v>362</v>
      </c>
      <c r="E3" s="69" t="s">
        <v>344</v>
      </c>
      <c r="F3" s="69" t="s">
        <v>345</v>
      </c>
    </row>
    <row r="4" spans="1:6" s="73" customFormat="1" ht="12" customHeight="1" thickBot="1">
      <c r="A4" s="70">
        <v>1</v>
      </c>
      <c r="B4" s="71">
        <v>2</v>
      </c>
      <c r="C4" s="72">
        <v>3</v>
      </c>
      <c r="D4" s="72">
        <v>4</v>
      </c>
      <c r="E4" s="72">
        <v>5</v>
      </c>
      <c r="F4" s="72">
        <v>6</v>
      </c>
    </row>
    <row r="5" spans="1:6" s="76" customFormat="1" ht="12" customHeight="1" thickBot="1">
      <c r="A5" s="74" t="s">
        <v>4</v>
      </c>
      <c r="B5" s="75" t="s">
        <v>356</v>
      </c>
      <c r="C5" s="55"/>
      <c r="D5" s="55"/>
      <c r="E5" s="55"/>
      <c r="F5" s="55"/>
    </row>
    <row r="6" spans="1:6" s="76" customFormat="1" ht="12" customHeight="1" thickBot="1">
      <c r="A6" s="74" t="s">
        <v>10</v>
      </c>
      <c r="B6" s="85" t="s">
        <v>109</v>
      </c>
      <c r="C6" s="55">
        <f>+C7+C8+C9+C10+C11</f>
        <v>0</v>
      </c>
      <c r="D6" s="55"/>
      <c r="E6" s="55">
        <f t="shared" ref="E6:F6" si="0">+E7+E8+E9+E10+E11</f>
        <v>0</v>
      </c>
      <c r="F6" s="55">
        <f t="shared" si="0"/>
        <v>0</v>
      </c>
    </row>
    <row r="7" spans="1:6" s="76" customFormat="1" ht="12" customHeight="1">
      <c r="A7" s="77" t="s">
        <v>12</v>
      </c>
      <c r="B7" s="78" t="s">
        <v>13</v>
      </c>
      <c r="C7" s="79"/>
      <c r="D7" s="79"/>
      <c r="E7" s="79"/>
      <c r="F7" s="79"/>
    </row>
    <row r="8" spans="1:6" s="76" customFormat="1" ht="12" customHeight="1">
      <c r="A8" s="80" t="s">
        <v>14</v>
      </c>
      <c r="B8" s="81" t="s">
        <v>110</v>
      </c>
      <c r="C8" s="82"/>
      <c r="D8" s="82"/>
      <c r="E8" s="82"/>
      <c r="F8" s="82"/>
    </row>
    <row r="9" spans="1:6" s="76" customFormat="1" ht="12" customHeight="1">
      <c r="A9" s="80" t="s">
        <v>16</v>
      </c>
      <c r="B9" s="81" t="s">
        <v>111</v>
      </c>
      <c r="C9" s="82"/>
      <c r="D9" s="82"/>
      <c r="E9" s="82"/>
      <c r="F9" s="82"/>
    </row>
    <row r="10" spans="1:6" s="76" customFormat="1" ht="12" customHeight="1">
      <c r="A10" s="80" t="s">
        <v>18</v>
      </c>
      <c r="B10" s="81" t="s">
        <v>112</v>
      </c>
      <c r="C10" s="82"/>
      <c r="D10" s="82"/>
      <c r="E10" s="82"/>
      <c r="F10" s="82"/>
    </row>
    <row r="11" spans="1:6" s="76" customFormat="1" ht="12" customHeight="1">
      <c r="A11" s="80" t="s">
        <v>113</v>
      </c>
      <c r="B11" s="81" t="s">
        <v>114</v>
      </c>
      <c r="C11" s="82"/>
      <c r="D11" s="82"/>
      <c r="E11" s="82"/>
      <c r="F11" s="82"/>
    </row>
    <row r="12" spans="1:6" s="76" customFormat="1" ht="12" customHeight="1" thickBot="1">
      <c r="A12" s="83" t="s">
        <v>115</v>
      </c>
      <c r="B12" s="84" t="s">
        <v>116</v>
      </c>
      <c r="C12" s="86"/>
      <c r="D12" s="86"/>
      <c r="E12" s="86"/>
      <c r="F12" s="86"/>
    </row>
    <row r="13" spans="1:6" s="76" customFormat="1" ht="12" customHeight="1" thickBot="1">
      <c r="A13" s="74" t="s">
        <v>20</v>
      </c>
      <c r="B13" s="75" t="s">
        <v>117</v>
      </c>
      <c r="C13" s="55">
        <f>+C14+C15+C16+C17+C18</f>
        <v>0</v>
      </c>
      <c r="D13" s="55"/>
      <c r="E13" s="55">
        <f t="shared" ref="E13:F13" si="1">+E14+E15+E16+E17+E18</f>
        <v>0</v>
      </c>
      <c r="F13" s="55">
        <f t="shared" si="1"/>
        <v>0</v>
      </c>
    </row>
    <row r="14" spans="1:6" s="76" customFormat="1" ht="12" customHeight="1">
      <c r="A14" s="77" t="s">
        <v>118</v>
      </c>
      <c r="B14" s="78" t="s">
        <v>119</v>
      </c>
      <c r="C14" s="79"/>
      <c r="D14" s="79"/>
      <c r="E14" s="79"/>
      <c r="F14" s="79"/>
    </row>
    <row r="15" spans="1:6" s="76" customFormat="1" ht="12" customHeight="1">
      <c r="A15" s="80" t="s">
        <v>120</v>
      </c>
      <c r="B15" s="81" t="s">
        <v>121</v>
      </c>
      <c r="C15" s="82"/>
      <c r="D15" s="82"/>
      <c r="E15" s="82"/>
      <c r="F15" s="82"/>
    </row>
    <row r="16" spans="1:6" s="76" customFormat="1" ht="12" customHeight="1">
      <c r="A16" s="80" t="s">
        <v>122</v>
      </c>
      <c r="B16" s="81" t="s">
        <v>123</v>
      </c>
      <c r="C16" s="82"/>
      <c r="D16" s="82"/>
      <c r="E16" s="82"/>
      <c r="F16" s="82"/>
    </row>
    <row r="17" spans="1:6" s="76" customFormat="1" ht="12" customHeight="1">
      <c r="A17" s="80" t="s">
        <v>124</v>
      </c>
      <c r="B17" s="81" t="s">
        <v>125</v>
      </c>
      <c r="C17" s="82"/>
      <c r="D17" s="82"/>
      <c r="E17" s="82"/>
      <c r="F17" s="82"/>
    </row>
    <row r="18" spans="1:6" s="76" customFormat="1" ht="12" customHeight="1">
      <c r="A18" s="80" t="s">
        <v>126</v>
      </c>
      <c r="B18" s="81" t="s">
        <v>127</v>
      </c>
      <c r="C18" s="82"/>
      <c r="D18" s="82"/>
      <c r="E18" s="82"/>
      <c r="F18" s="82"/>
    </row>
    <row r="19" spans="1:6" s="76" customFormat="1" ht="12" customHeight="1" thickBot="1">
      <c r="A19" s="83" t="s">
        <v>128</v>
      </c>
      <c r="B19" s="84" t="s">
        <v>129</v>
      </c>
      <c r="C19" s="86"/>
      <c r="D19" s="86"/>
      <c r="E19" s="86"/>
      <c r="F19" s="86"/>
    </row>
    <row r="20" spans="1:6" s="76" customFormat="1" ht="12" customHeight="1" thickBot="1">
      <c r="A20" s="74" t="s">
        <v>130</v>
      </c>
      <c r="B20" s="75" t="s">
        <v>21</v>
      </c>
      <c r="C20" s="62">
        <f>+C21+C24+C25+C26</f>
        <v>0</v>
      </c>
      <c r="D20" s="62"/>
      <c r="E20" s="62">
        <f t="shared" ref="E20:F20" si="2">+E21+E24+E25+E26</f>
        <v>0</v>
      </c>
      <c r="F20" s="62">
        <f t="shared" si="2"/>
        <v>0</v>
      </c>
    </row>
    <row r="21" spans="1:6" s="76" customFormat="1" ht="12" hidden="1" customHeight="1">
      <c r="A21" s="77" t="s">
        <v>24</v>
      </c>
      <c r="B21" s="78" t="s">
        <v>131</v>
      </c>
      <c r="C21" s="87">
        <f>+C22+C23</f>
        <v>0</v>
      </c>
      <c r="D21" s="87"/>
      <c r="E21" s="87">
        <f t="shared" ref="E21:F21" si="3">+E22+E23</f>
        <v>0</v>
      </c>
      <c r="F21" s="87">
        <f t="shared" si="3"/>
        <v>0</v>
      </c>
    </row>
    <row r="22" spans="1:6" s="76" customFormat="1" ht="12" hidden="1" customHeight="1">
      <c r="A22" s="80" t="s">
        <v>132</v>
      </c>
      <c r="B22" s="81" t="s">
        <v>133</v>
      </c>
      <c r="C22" s="82"/>
      <c r="D22" s="82"/>
      <c r="E22" s="82"/>
      <c r="F22" s="82"/>
    </row>
    <row r="23" spans="1:6" s="76" customFormat="1" ht="12" hidden="1" customHeight="1">
      <c r="A23" s="80" t="s">
        <v>134</v>
      </c>
      <c r="B23" s="81" t="s">
        <v>135</v>
      </c>
      <c r="C23" s="82"/>
      <c r="D23" s="82"/>
      <c r="E23" s="82"/>
      <c r="F23" s="82"/>
    </row>
    <row r="24" spans="1:6" s="76" customFormat="1" ht="12" hidden="1" customHeight="1">
      <c r="A24" s="80" t="s">
        <v>25</v>
      </c>
      <c r="B24" s="81" t="s">
        <v>136</v>
      </c>
      <c r="C24" s="82"/>
      <c r="D24" s="82"/>
      <c r="E24" s="82"/>
      <c r="F24" s="82"/>
    </row>
    <row r="25" spans="1:6" s="76" customFormat="1" ht="12" hidden="1" customHeight="1">
      <c r="A25" s="80" t="s">
        <v>27</v>
      </c>
      <c r="B25" s="81" t="s">
        <v>137</v>
      </c>
      <c r="C25" s="82"/>
      <c r="D25" s="82"/>
      <c r="E25" s="82"/>
      <c r="F25" s="82"/>
    </row>
    <row r="26" spans="1:6" s="76" customFormat="1" ht="12" hidden="1" customHeight="1" thickBot="1">
      <c r="A26" s="83" t="s">
        <v>138</v>
      </c>
      <c r="B26" s="84" t="s">
        <v>139</v>
      </c>
      <c r="C26" s="86"/>
      <c r="D26" s="86"/>
      <c r="E26" s="86"/>
      <c r="F26" s="86"/>
    </row>
    <row r="27" spans="1:6" s="76" customFormat="1" ht="12" customHeight="1" thickBot="1">
      <c r="A27" s="74" t="s">
        <v>29</v>
      </c>
      <c r="B27" s="75" t="s">
        <v>140</v>
      </c>
      <c r="C27" s="55">
        <f>SUM(C28:C37)</f>
        <v>0</v>
      </c>
      <c r="D27" s="55"/>
      <c r="E27" s="55">
        <f t="shared" ref="E27:F27" si="4">SUM(E28:E37)</f>
        <v>0</v>
      </c>
      <c r="F27" s="55">
        <f t="shared" si="4"/>
        <v>0</v>
      </c>
    </row>
    <row r="28" spans="1:6" s="76" customFormat="1" ht="12" customHeight="1">
      <c r="A28" s="77" t="s">
        <v>31</v>
      </c>
      <c r="B28" s="78" t="s">
        <v>141</v>
      </c>
      <c r="C28" s="79"/>
      <c r="D28" s="79"/>
      <c r="E28" s="79"/>
      <c r="F28" s="79"/>
    </row>
    <row r="29" spans="1:6" s="76" customFormat="1" ht="12" customHeight="1">
      <c r="A29" s="80" t="s">
        <v>33</v>
      </c>
      <c r="B29" s="81" t="s">
        <v>142</v>
      </c>
      <c r="C29" s="82"/>
      <c r="D29" s="82"/>
      <c r="E29" s="82"/>
      <c r="F29" s="82"/>
    </row>
    <row r="30" spans="1:6" s="76" customFormat="1" ht="12" customHeight="1">
      <c r="A30" s="80" t="s">
        <v>35</v>
      </c>
      <c r="B30" s="81" t="s">
        <v>143</v>
      </c>
      <c r="C30" s="82"/>
      <c r="D30" s="82"/>
      <c r="E30" s="82"/>
      <c r="F30" s="82"/>
    </row>
    <row r="31" spans="1:6" s="76" customFormat="1" ht="12" customHeight="1">
      <c r="A31" s="80" t="s">
        <v>144</v>
      </c>
      <c r="B31" s="81" t="s">
        <v>145</v>
      </c>
      <c r="C31" s="82"/>
      <c r="D31" s="82"/>
      <c r="E31" s="82"/>
      <c r="F31" s="82"/>
    </row>
    <row r="32" spans="1:6" s="76" customFormat="1" ht="12" customHeight="1">
      <c r="A32" s="80" t="s">
        <v>146</v>
      </c>
      <c r="B32" s="81" t="s">
        <v>147</v>
      </c>
      <c r="C32" s="82"/>
      <c r="D32" s="82"/>
      <c r="E32" s="82"/>
      <c r="F32" s="82"/>
    </row>
    <row r="33" spans="1:6" s="76" customFormat="1" ht="12" customHeight="1">
      <c r="A33" s="80" t="s">
        <v>148</v>
      </c>
      <c r="B33" s="81" t="s">
        <v>149</v>
      </c>
      <c r="C33" s="82"/>
      <c r="D33" s="82"/>
      <c r="E33" s="82"/>
      <c r="F33" s="82"/>
    </row>
    <row r="34" spans="1:6" s="76" customFormat="1" ht="12" customHeight="1">
      <c r="A34" s="80" t="s">
        <v>150</v>
      </c>
      <c r="B34" s="81" t="s">
        <v>151</v>
      </c>
      <c r="C34" s="82"/>
      <c r="D34" s="82"/>
      <c r="E34" s="82"/>
      <c r="F34" s="82"/>
    </row>
    <row r="35" spans="1:6" s="76" customFormat="1" ht="12" customHeight="1">
      <c r="A35" s="80" t="s">
        <v>152</v>
      </c>
      <c r="B35" s="81" t="s">
        <v>153</v>
      </c>
      <c r="C35" s="82"/>
      <c r="D35" s="82"/>
      <c r="E35" s="82"/>
      <c r="F35" s="82"/>
    </row>
    <row r="36" spans="1:6" s="76" customFormat="1" ht="12" customHeight="1">
      <c r="A36" s="80" t="s">
        <v>154</v>
      </c>
      <c r="B36" s="81" t="s">
        <v>155</v>
      </c>
      <c r="C36" s="88"/>
      <c r="D36" s="88"/>
      <c r="E36" s="88"/>
      <c r="F36" s="88"/>
    </row>
    <row r="37" spans="1:6" s="76" customFormat="1" ht="12" customHeight="1" thickBot="1">
      <c r="A37" s="83" t="s">
        <v>156</v>
      </c>
      <c r="B37" s="84" t="s">
        <v>157</v>
      </c>
      <c r="C37" s="89"/>
      <c r="D37" s="89"/>
      <c r="E37" s="89"/>
      <c r="F37" s="89"/>
    </row>
    <row r="38" spans="1:6" s="76" customFormat="1" ht="12" customHeight="1" thickBot="1">
      <c r="A38" s="74" t="s">
        <v>37</v>
      </c>
      <c r="B38" s="75" t="s">
        <v>158</v>
      </c>
      <c r="C38" s="55">
        <f>SUM(C39:C43)</f>
        <v>0</v>
      </c>
      <c r="D38" s="55"/>
      <c r="E38" s="55">
        <f t="shared" ref="E38:F38" si="5">SUM(E39:E43)</f>
        <v>0</v>
      </c>
      <c r="F38" s="55">
        <f t="shared" si="5"/>
        <v>0</v>
      </c>
    </row>
    <row r="39" spans="1:6" s="76" customFormat="1" ht="12" customHeight="1">
      <c r="A39" s="77" t="s">
        <v>74</v>
      </c>
      <c r="B39" s="78" t="s">
        <v>32</v>
      </c>
      <c r="C39" s="90"/>
      <c r="D39" s="90"/>
      <c r="E39" s="90"/>
      <c r="F39" s="90"/>
    </row>
    <row r="40" spans="1:6" s="76" customFormat="1" ht="12" customHeight="1">
      <c r="A40" s="80" t="s">
        <v>76</v>
      </c>
      <c r="B40" s="81" t="s">
        <v>34</v>
      </c>
      <c r="C40" s="88"/>
      <c r="D40" s="88"/>
      <c r="E40" s="88"/>
      <c r="F40" s="88"/>
    </row>
    <row r="41" spans="1:6" s="76" customFormat="1" ht="12" customHeight="1">
      <c r="A41" s="80" t="s">
        <v>78</v>
      </c>
      <c r="B41" s="81" t="s">
        <v>36</v>
      </c>
      <c r="C41" s="88"/>
      <c r="D41" s="88"/>
      <c r="E41" s="88"/>
      <c r="F41" s="88"/>
    </row>
    <row r="42" spans="1:6" s="76" customFormat="1" ht="12" customHeight="1">
      <c r="A42" s="80" t="s">
        <v>80</v>
      </c>
      <c r="B42" s="81" t="s">
        <v>159</v>
      </c>
      <c r="C42" s="88"/>
      <c r="D42" s="88"/>
      <c r="E42" s="88"/>
      <c r="F42" s="88"/>
    </row>
    <row r="43" spans="1:6" s="76" customFormat="1" ht="12" customHeight="1" thickBot="1">
      <c r="A43" s="83" t="s">
        <v>160</v>
      </c>
      <c r="B43" s="84" t="s">
        <v>161</v>
      </c>
      <c r="C43" s="89"/>
      <c r="D43" s="89"/>
      <c r="E43" s="89"/>
      <c r="F43" s="89"/>
    </row>
    <row r="44" spans="1:6" s="76" customFormat="1" ht="12" customHeight="1" thickBot="1">
      <c r="A44" s="74" t="s">
        <v>162</v>
      </c>
      <c r="B44" s="75" t="s">
        <v>163</v>
      </c>
      <c r="C44" s="55">
        <f>SUM(C45:C47)</f>
        <v>0</v>
      </c>
      <c r="D44" s="55"/>
      <c r="E44" s="55">
        <f t="shared" ref="E44:F44" si="6">SUM(E45:E47)</f>
        <v>0</v>
      </c>
      <c r="F44" s="55">
        <f t="shared" si="6"/>
        <v>0</v>
      </c>
    </row>
    <row r="45" spans="1:6" s="76" customFormat="1" ht="12" customHeight="1">
      <c r="A45" s="77" t="s">
        <v>83</v>
      </c>
      <c r="B45" s="78" t="s">
        <v>164</v>
      </c>
      <c r="C45" s="79"/>
      <c r="D45" s="79"/>
      <c r="E45" s="79"/>
      <c r="F45" s="79"/>
    </row>
    <row r="46" spans="1:6" s="76" customFormat="1" ht="12" customHeight="1">
      <c r="A46" s="80" t="s">
        <v>85</v>
      </c>
      <c r="B46" s="81" t="s">
        <v>165</v>
      </c>
      <c r="C46" s="82"/>
      <c r="D46" s="82"/>
      <c r="E46" s="82"/>
      <c r="F46" s="82"/>
    </row>
    <row r="47" spans="1:6" s="76" customFormat="1" ht="12" customHeight="1">
      <c r="A47" s="80" t="s">
        <v>87</v>
      </c>
      <c r="B47" s="81" t="s">
        <v>166</v>
      </c>
      <c r="C47" s="82"/>
      <c r="D47" s="82"/>
      <c r="E47" s="82"/>
      <c r="F47" s="82"/>
    </row>
    <row r="48" spans="1:6" s="76" customFormat="1" ht="12" customHeight="1" thickBot="1">
      <c r="A48" s="83" t="s">
        <v>89</v>
      </c>
      <c r="B48" s="84" t="s">
        <v>167</v>
      </c>
      <c r="C48" s="86"/>
      <c r="D48" s="86"/>
      <c r="E48" s="86"/>
      <c r="F48" s="86"/>
    </row>
    <row r="49" spans="1:6" s="76" customFormat="1" ht="12" customHeight="1" thickBot="1">
      <c r="A49" s="74" t="s">
        <v>41</v>
      </c>
      <c r="B49" s="85" t="s">
        <v>168</v>
      </c>
      <c r="C49" s="55">
        <f>SUM(C50:C52)</f>
        <v>0</v>
      </c>
      <c r="D49" s="55"/>
      <c r="E49" s="55">
        <f t="shared" ref="E49:F49" si="7">SUM(E50:E52)</f>
        <v>0</v>
      </c>
      <c r="F49" s="55">
        <f t="shared" si="7"/>
        <v>0</v>
      </c>
    </row>
    <row r="50" spans="1:6" s="76" customFormat="1" ht="12" customHeight="1">
      <c r="A50" s="77" t="s">
        <v>92</v>
      </c>
      <c r="B50" s="78" t="s">
        <v>169</v>
      </c>
      <c r="C50" s="88"/>
      <c r="D50" s="88"/>
      <c r="E50" s="88"/>
      <c r="F50" s="88"/>
    </row>
    <row r="51" spans="1:6" s="76" customFormat="1" ht="12" customHeight="1">
      <c r="A51" s="80" t="s">
        <v>94</v>
      </c>
      <c r="B51" s="81" t="s">
        <v>170</v>
      </c>
      <c r="C51" s="88"/>
      <c r="D51" s="88"/>
      <c r="E51" s="88"/>
      <c r="F51" s="88"/>
    </row>
    <row r="52" spans="1:6" s="76" customFormat="1" ht="12" customHeight="1">
      <c r="A52" s="80" t="s">
        <v>96</v>
      </c>
      <c r="B52" s="81" t="s">
        <v>171</v>
      </c>
      <c r="C52" s="88"/>
      <c r="D52" s="88"/>
      <c r="E52" s="88"/>
      <c r="F52" s="88"/>
    </row>
    <row r="53" spans="1:6" s="76" customFormat="1" ht="12" customHeight="1" thickBot="1">
      <c r="A53" s="83" t="s">
        <v>98</v>
      </c>
      <c r="B53" s="84" t="s">
        <v>172</v>
      </c>
      <c r="C53" s="88"/>
      <c r="D53" s="88"/>
      <c r="E53" s="88"/>
      <c r="F53" s="88"/>
    </row>
    <row r="54" spans="1:6" s="76" customFormat="1" ht="12" customHeight="1" thickBot="1">
      <c r="A54" s="74" t="s">
        <v>43</v>
      </c>
      <c r="B54" s="75" t="s">
        <v>173</v>
      </c>
      <c r="C54" s="62">
        <f>+C5+C6+C13+C20+C27+C38+C44+C49</f>
        <v>0</v>
      </c>
      <c r="D54" s="62"/>
      <c r="E54" s="62">
        <f>+E5+E6+E13+E20+E27+E38+E44+E49</f>
        <v>0</v>
      </c>
      <c r="F54" s="62">
        <f>+F5+F6+F13+F20+F27+F38+F44+F49</f>
        <v>0</v>
      </c>
    </row>
    <row r="55" spans="1:6" s="76" customFormat="1" ht="12" customHeight="1" thickBot="1">
      <c r="A55" s="91" t="s">
        <v>174</v>
      </c>
      <c r="B55" s="85" t="s">
        <v>175</v>
      </c>
      <c r="C55" s="55">
        <f>SUM(C56:C58)</f>
        <v>0</v>
      </c>
      <c r="D55" s="55"/>
      <c r="E55" s="55">
        <f t="shared" ref="E55:F55" si="8">SUM(E56:E58)</f>
        <v>0</v>
      </c>
      <c r="F55" s="55">
        <f t="shared" si="8"/>
        <v>0</v>
      </c>
    </row>
    <row r="56" spans="1:6" s="76" customFormat="1" ht="12" customHeight="1">
      <c r="A56" s="77" t="s">
        <v>176</v>
      </c>
      <c r="B56" s="78" t="s">
        <v>177</v>
      </c>
      <c r="C56" s="88"/>
      <c r="D56" s="88"/>
      <c r="E56" s="88"/>
      <c r="F56" s="88"/>
    </row>
    <row r="57" spans="1:6" s="76" customFormat="1" ht="12" customHeight="1">
      <c r="A57" s="80" t="s">
        <v>178</v>
      </c>
      <c r="B57" s="81" t="s">
        <v>179</v>
      </c>
      <c r="C57" s="88"/>
      <c r="D57" s="88"/>
      <c r="E57" s="88"/>
      <c r="F57" s="88"/>
    </row>
    <row r="58" spans="1:6" s="76" customFormat="1" ht="12" customHeight="1" thickBot="1">
      <c r="A58" s="83" t="s">
        <v>180</v>
      </c>
      <c r="B58" s="92" t="s">
        <v>181</v>
      </c>
      <c r="C58" s="88"/>
      <c r="D58" s="88"/>
      <c r="E58" s="88"/>
      <c r="F58" s="88"/>
    </row>
    <row r="59" spans="1:6" s="76" customFormat="1" ht="12" customHeight="1" thickBot="1">
      <c r="A59" s="91" t="s">
        <v>182</v>
      </c>
      <c r="B59" s="85" t="s">
        <v>183</v>
      </c>
      <c r="C59" s="55">
        <f>SUM(C60:C63)</f>
        <v>0</v>
      </c>
      <c r="D59" s="55"/>
      <c r="E59" s="55">
        <f t="shared" ref="E59:F59" si="9">SUM(E60:E63)</f>
        <v>0</v>
      </c>
      <c r="F59" s="55">
        <f t="shared" si="9"/>
        <v>0</v>
      </c>
    </row>
    <row r="60" spans="1:6" s="76" customFormat="1" ht="12" customHeight="1">
      <c r="A60" s="77" t="s">
        <v>184</v>
      </c>
      <c r="B60" s="78" t="s">
        <v>185</v>
      </c>
      <c r="C60" s="88"/>
      <c r="D60" s="88"/>
      <c r="E60" s="88"/>
      <c r="F60" s="88"/>
    </row>
    <row r="61" spans="1:6" s="76" customFormat="1" ht="12" customHeight="1">
      <c r="A61" s="80" t="s">
        <v>186</v>
      </c>
      <c r="B61" s="81" t="s">
        <v>187</v>
      </c>
      <c r="C61" s="88"/>
      <c r="D61" s="88"/>
      <c r="E61" s="88"/>
      <c r="F61" s="88"/>
    </row>
    <row r="62" spans="1:6" s="76" customFormat="1" ht="12" customHeight="1">
      <c r="A62" s="80" t="s">
        <v>188</v>
      </c>
      <c r="B62" s="81" t="s">
        <v>189</v>
      </c>
      <c r="C62" s="88"/>
      <c r="D62" s="88"/>
      <c r="E62" s="88"/>
      <c r="F62" s="88"/>
    </row>
    <row r="63" spans="1:6" s="76" customFormat="1" ht="12" customHeight="1" thickBot="1">
      <c r="A63" s="83" t="s">
        <v>190</v>
      </c>
      <c r="B63" s="84" t="s">
        <v>191</v>
      </c>
      <c r="C63" s="88"/>
      <c r="D63" s="88"/>
      <c r="E63" s="88"/>
      <c r="F63" s="88"/>
    </row>
    <row r="64" spans="1:6" s="76" customFormat="1" ht="12" customHeight="1" thickBot="1">
      <c r="A64" s="91" t="s">
        <v>192</v>
      </c>
      <c r="B64" s="85" t="s">
        <v>193</v>
      </c>
      <c r="C64" s="55">
        <f>SUM(C65:C66)</f>
        <v>0</v>
      </c>
      <c r="D64" s="55"/>
      <c r="E64" s="55">
        <f t="shared" ref="E64:F64" si="10">SUM(E65:E66)</f>
        <v>0</v>
      </c>
      <c r="F64" s="55">
        <f t="shared" si="10"/>
        <v>0</v>
      </c>
    </row>
    <row r="65" spans="1:6" s="76" customFormat="1" ht="12" customHeight="1">
      <c r="A65" s="77" t="s">
        <v>194</v>
      </c>
      <c r="B65" s="78" t="s">
        <v>195</v>
      </c>
      <c r="C65" s="88"/>
      <c r="D65" s="88"/>
      <c r="E65" s="88"/>
      <c r="F65" s="88"/>
    </row>
    <row r="66" spans="1:6" s="76" customFormat="1" ht="12" customHeight="1" thickBot="1">
      <c r="A66" s="83" t="s">
        <v>196</v>
      </c>
      <c r="B66" s="84" t="s">
        <v>197</v>
      </c>
      <c r="C66" s="88"/>
      <c r="D66" s="88"/>
      <c r="E66" s="88"/>
      <c r="F66" s="88"/>
    </row>
    <row r="67" spans="1:6" s="76" customFormat="1" ht="12" customHeight="1" thickBot="1">
      <c r="A67" s="91" t="s">
        <v>198</v>
      </c>
      <c r="B67" s="85" t="s">
        <v>199</v>
      </c>
      <c r="C67" s="55">
        <f>SUM(C68:C70)</f>
        <v>0</v>
      </c>
      <c r="D67" s="55"/>
      <c r="E67" s="55">
        <f t="shared" ref="E67:F67" si="11">SUM(E68:E70)</f>
        <v>0</v>
      </c>
      <c r="F67" s="55">
        <f t="shared" si="11"/>
        <v>0</v>
      </c>
    </row>
    <row r="68" spans="1:6" s="76" customFormat="1" ht="12" customHeight="1">
      <c r="A68" s="77" t="s">
        <v>200</v>
      </c>
      <c r="B68" s="78" t="s">
        <v>201</v>
      </c>
      <c r="C68" s="88"/>
      <c r="D68" s="88"/>
      <c r="E68" s="88"/>
      <c r="F68" s="88"/>
    </row>
    <row r="69" spans="1:6" s="76" customFormat="1" ht="12" customHeight="1">
      <c r="A69" s="80" t="s">
        <v>202</v>
      </c>
      <c r="B69" s="81" t="s">
        <v>203</v>
      </c>
      <c r="C69" s="88"/>
      <c r="D69" s="88"/>
      <c r="E69" s="88"/>
      <c r="F69" s="88"/>
    </row>
    <row r="70" spans="1:6" s="76" customFormat="1" ht="12" customHeight="1" thickBot="1">
      <c r="A70" s="83" t="s">
        <v>204</v>
      </c>
      <c r="B70" s="84" t="s">
        <v>205</v>
      </c>
      <c r="C70" s="88"/>
      <c r="D70" s="88"/>
      <c r="E70" s="88"/>
      <c r="F70" s="88"/>
    </row>
    <row r="71" spans="1:6" s="76" customFormat="1" ht="12" customHeight="1" thickBot="1">
      <c r="A71" s="91" t="s">
        <v>206</v>
      </c>
      <c r="B71" s="85" t="s">
        <v>207</v>
      </c>
      <c r="C71" s="55">
        <f>SUM(C72:C75)</f>
        <v>0</v>
      </c>
      <c r="D71" s="55"/>
      <c r="E71" s="55">
        <f t="shared" ref="E71:F71" si="12">SUM(E72:E75)</f>
        <v>0</v>
      </c>
      <c r="F71" s="55">
        <f t="shared" si="12"/>
        <v>0</v>
      </c>
    </row>
    <row r="72" spans="1:6" s="76" customFormat="1" ht="12" customHeight="1">
      <c r="A72" s="93" t="s">
        <v>208</v>
      </c>
      <c r="B72" s="78" t="s">
        <v>209</v>
      </c>
      <c r="C72" s="88"/>
      <c r="D72" s="88"/>
      <c r="E72" s="88"/>
      <c r="F72" s="88"/>
    </row>
    <row r="73" spans="1:6" s="76" customFormat="1" ht="12" customHeight="1">
      <c r="A73" s="94" t="s">
        <v>210</v>
      </c>
      <c r="B73" s="81" t="s">
        <v>211</v>
      </c>
      <c r="C73" s="88"/>
      <c r="D73" s="88"/>
      <c r="E73" s="88"/>
      <c r="F73" s="88"/>
    </row>
    <row r="74" spans="1:6" s="76" customFormat="1" ht="12" customHeight="1">
      <c r="A74" s="94" t="s">
        <v>212</v>
      </c>
      <c r="B74" s="81" t="s">
        <v>213</v>
      </c>
      <c r="C74" s="88"/>
      <c r="D74" s="88"/>
      <c r="E74" s="88"/>
      <c r="F74" s="88"/>
    </row>
    <row r="75" spans="1:6" s="76" customFormat="1" ht="12" customHeight="1" thickBot="1">
      <c r="A75" s="95" t="s">
        <v>214</v>
      </c>
      <c r="B75" s="84" t="s">
        <v>215</v>
      </c>
      <c r="C75" s="88"/>
      <c r="D75" s="88"/>
      <c r="E75" s="88"/>
      <c r="F75" s="88"/>
    </row>
    <row r="76" spans="1:6" s="76" customFormat="1" ht="13.5" customHeight="1" thickBot="1">
      <c r="A76" s="91" t="s">
        <v>216</v>
      </c>
      <c r="B76" s="85" t="s">
        <v>217</v>
      </c>
      <c r="C76" s="96"/>
      <c r="D76" s="96"/>
      <c r="E76" s="96"/>
      <c r="F76" s="96"/>
    </row>
    <row r="77" spans="1:6" s="76" customFormat="1" ht="15.75" customHeight="1" thickBot="1">
      <c r="A77" s="91" t="s">
        <v>218</v>
      </c>
      <c r="B77" s="97" t="s">
        <v>219</v>
      </c>
      <c r="C77" s="62">
        <f>+C55+C59+C64+C67+C71+C76</f>
        <v>0</v>
      </c>
      <c r="D77" s="62"/>
      <c r="E77" s="62">
        <f t="shared" ref="E77:F77" si="13">+E55+E59+E64+E67+E71+E76</f>
        <v>0</v>
      </c>
      <c r="F77" s="62">
        <f t="shared" si="13"/>
        <v>0</v>
      </c>
    </row>
    <row r="78" spans="1:6" s="76" customFormat="1" ht="16.5" customHeight="1" thickBot="1">
      <c r="A78" s="98" t="s">
        <v>220</v>
      </c>
      <c r="B78" s="99" t="s">
        <v>221</v>
      </c>
      <c r="C78" s="62">
        <f>+C54+C77</f>
        <v>0</v>
      </c>
      <c r="D78" s="62"/>
      <c r="E78" s="62">
        <f t="shared" ref="E78:F78" si="14">+E54+E77</f>
        <v>0</v>
      </c>
      <c r="F78" s="62">
        <f t="shared" si="14"/>
        <v>0</v>
      </c>
    </row>
    <row r="79" spans="1:6" s="76" customFormat="1">
      <c r="A79" s="127"/>
      <c r="B79" s="128"/>
      <c r="C79" s="129"/>
      <c r="D79" s="129"/>
      <c r="E79" s="129"/>
      <c r="F79" s="129"/>
    </row>
    <row r="80" spans="1:6" ht="16.5" customHeight="1">
      <c r="A80" s="249" t="s">
        <v>222</v>
      </c>
      <c r="B80" s="249"/>
      <c r="C80" s="249"/>
      <c r="D80" s="249"/>
      <c r="E80" s="249"/>
      <c r="F80" s="249"/>
    </row>
    <row r="81" spans="1:6" s="103" customFormat="1" ht="16.5" customHeight="1" thickBot="1">
      <c r="A81" s="251" t="s">
        <v>223</v>
      </c>
      <c r="B81" s="251"/>
      <c r="C81" s="102"/>
      <c r="D81" s="102"/>
      <c r="E81" s="102"/>
      <c r="F81" s="102"/>
    </row>
    <row r="82" spans="1:6" ht="48.75" thickBot="1">
      <c r="A82" s="67" t="s">
        <v>107</v>
      </c>
      <c r="B82" s="68" t="s">
        <v>224</v>
      </c>
      <c r="C82" s="69" t="s">
        <v>357</v>
      </c>
      <c r="D82" s="248" t="s">
        <v>362</v>
      </c>
      <c r="E82" s="69" t="s">
        <v>344</v>
      </c>
      <c r="F82" s="69" t="s">
        <v>345</v>
      </c>
    </row>
    <row r="83" spans="1:6" s="73" customFormat="1" ht="12" customHeight="1" thickBot="1">
      <c r="A83" s="54">
        <v>1</v>
      </c>
      <c r="B83" s="104">
        <v>2</v>
      </c>
      <c r="C83" s="105">
        <v>3</v>
      </c>
      <c r="D83" s="105">
        <v>4</v>
      </c>
      <c r="E83" s="105">
        <v>5</v>
      </c>
      <c r="F83" s="105">
        <v>6</v>
      </c>
    </row>
    <row r="84" spans="1:6" ht="12" customHeight="1" thickBot="1">
      <c r="A84" s="106" t="s">
        <v>4</v>
      </c>
      <c r="B84" s="107" t="s">
        <v>225</v>
      </c>
      <c r="C84" s="108">
        <f>SUM(C85:C89)</f>
        <v>0</v>
      </c>
      <c r="D84" s="108"/>
      <c r="E84" s="108">
        <f t="shared" ref="E84:F84" si="15">SUM(E85:E89)</f>
        <v>0</v>
      </c>
      <c r="F84" s="108">
        <f t="shared" si="15"/>
        <v>0</v>
      </c>
    </row>
    <row r="85" spans="1:6" ht="12" customHeight="1">
      <c r="A85" s="109" t="s">
        <v>5</v>
      </c>
      <c r="B85" s="110" t="s">
        <v>55</v>
      </c>
      <c r="C85" s="111"/>
      <c r="D85" s="111"/>
      <c r="E85" s="111"/>
      <c r="F85" s="111"/>
    </row>
    <row r="86" spans="1:6" ht="12" customHeight="1">
      <c r="A86" s="80" t="s">
        <v>6</v>
      </c>
      <c r="B86" s="16" t="s">
        <v>56</v>
      </c>
      <c r="C86" s="82"/>
      <c r="D86" s="82"/>
      <c r="E86" s="82"/>
      <c r="F86" s="82"/>
    </row>
    <row r="87" spans="1:6" ht="12" customHeight="1">
      <c r="A87" s="80" t="s">
        <v>7</v>
      </c>
      <c r="B87" s="16" t="s">
        <v>57</v>
      </c>
      <c r="C87" s="86"/>
      <c r="D87" s="86"/>
      <c r="E87" s="86"/>
      <c r="F87" s="86"/>
    </row>
    <row r="88" spans="1:6" ht="12" customHeight="1">
      <c r="A88" s="80" t="s">
        <v>8</v>
      </c>
      <c r="B88" s="112" t="s">
        <v>58</v>
      </c>
      <c r="C88" s="86"/>
      <c r="D88" s="86"/>
      <c r="E88" s="86"/>
      <c r="F88" s="86"/>
    </row>
    <row r="89" spans="1:6" ht="12" customHeight="1" thickBot="1">
      <c r="A89" s="80" t="s">
        <v>226</v>
      </c>
      <c r="B89" s="113" t="s">
        <v>59</v>
      </c>
      <c r="C89" s="86"/>
      <c r="D89" s="86"/>
      <c r="E89" s="86"/>
      <c r="F89" s="86"/>
    </row>
    <row r="90" spans="1:6" ht="12" customHeight="1" thickBot="1">
      <c r="A90" s="74" t="s">
        <v>10</v>
      </c>
      <c r="B90" s="115" t="s">
        <v>227</v>
      </c>
      <c r="C90" s="55">
        <f>+C91+C93+C95</f>
        <v>0</v>
      </c>
      <c r="D90" s="55"/>
      <c r="E90" s="55">
        <f t="shared" ref="E90:F90" si="16">+E91+E93+E95</f>
        <v>0</v>
      </c>
      <c r="F90" s="55">
        <f t="shared" si="16"/>
        <v>0</v>
      </c>
    </row>
    <row r="91" spans="1:6" ht="12" customHeight="1">
      <c r="A91" s="77" t="s">
        <v>12</v>
      </c>
      <c r="B91" s="16" t="s">
        <v>61</v>
      </c>
      <c r="C91" s="79"/>
      <c r="D91" s="79"/>
      <c r="E91" s="79"/>
      <c r="F91" s="79"/>
    </row>
    <row r="92" spans="1:6" ht="12" customHeight="1">
      <c r="A92" s="77" t="s">
        <v>14</v>
      </c>
      <c r="B92" s="116" t="s">
        <v>228</v>
      </c>
      <c r="C92" s="79"/>
      <c r="D92" s="79"/>
      <c r="E92" s="79"/>
      <c r="F92" s="79"/>
    </row>
    <row r="93" spans="1:6" ht="12" customHeight="1">
      <c r="A93" s="77" t="s">
        <v>16</v>
      </c>
      <c r="B93" s="116" t="s">
        <v>62</v>
      </c>
      <c r="C93" s="82"/>
      <c r="D93" s="82"/>
      <c r="E93" s="82"/>
      <c r="F93" s="82"/>
    </row>
    <row r="94" spans="1:6" ht="12" customHeight="1">
      <c r="A94" s="77" t="s">
        <v>18</v>
      </c>
      <c r="B94" s="116" t="s">
        <v>229</v>
      </c>
      <c r="C94" s="58"/>
      <c r="D94" s="58"/>
      <c r="E94" s="58"/>
      <c r="F94" s="58"/>
    </row>
    <row r="95" spans="1:6" ht="12" customHeight="1" thickBot="1">
      <c r="A95" s="77" t="s">
        <v>113</v>
      </c>
      <c r="B95" s="117" t="s">
        <v>230</v>
      </c>
      <c r="C95" s="58"/>
      <c r="D95" s="58"/>
      <c r="E95" s="58"/>
      <c r="F95" s="58"/>
    </row>
    <row r="96" spans="1:6" ht="12" customHeight="1" thickBot="1">
      <c r="A96" s="74" t="s">
        <v>20</v>
      </c>
      <c r="B96" s="21" t="s">
        <v>231</v>
      </c>
      <c r="C96" s="55">
        <f>+C97+C98</f>
        <v>0</v>
      </c>
      <c r="D96" s="55"/>
      <c r="E96" s="55">
        <f t="shared" ref="E96:F96" si="17">+E97+E98</f>
        <v>0</v>
      </c>
      <c r="F96" s="55">
        <f t="shared" si="17"/>
        <v>0</v>
      </c>
    </row>
    <row r="97" spans="1:6" ht="12" customHeight="1">
      <c r="A97" s="77" t="s">
        <v>118</v>
      </c>
      <c r="B97" s="19" t="s">
        <v>232</v>
      </c>
      <c r="C97" s="79"/>
      <c r="D97" s="79"/>
      <c r="E97" s="79"/>
      <c r="F97" s="79"/>
    </row>
    <row r="98" spans="1:6" ht="12" customHeight="1" thickBot="1">
      <c r="A98" s="83" t="s">
        <v>120</v>
      </c>
      <c r="B98" s="116" t="s">
        <v>233</v>
      </c>
      <c r="C98" s="86"/>
      <c r="D98" s="86"/>
      <c r="E98" s="86"/>
      <c r="F98" s="86"/>
    </row>
    <row r="99" spans="1:6" ht="12" customHeight="1" thickBot="1">
      <c r="A99" s="74" t="s">
        <v>22</v>
      </c>
      <c r="B99" s="21" t="s">
        <v>101</v>
      </c>
      <c r="C99" s="55">
        <f>+C84+C90+C96</f>
        <v>0</v>
      </c>
      <c r="D99" s="55"/>
      <c r="E99" s="55">
        <f t="shared" ref="E99:F99" si="18">+E84+E90+E96</f>
        <v>0</v>
      </c>
      <c r="F99" s="55">
        <f t="shared" si="18"/>
        <v>0</v>
      </c>
    </row>
    <row r="100" spans="1:6" ht="12" customHeight="1" thickBot="1">
      <c r="A100" s="74" t="s">
        <v>29</v>
      </c>
      <c r="B100" s="21" t="s">
        <v>69</v>
      </c>
      <c r="C100" s="55">
        <f>+C101+C102+C103</f>
        <v>0</v>
      </c>
      <c r="D100" s="55"/>
      <c r="E100" s="55">
        <f t="shared" ref="E100:F100" si="19">+E101+E102+E103</f>
        <v>0</v>
      </c>
      <c r="F100" s="55">
        <f t="shared" si="19"/>
        <v>0</v>
      </c>
    </row>
    <row r="101" spans="1:6" ht="12" customHeight="1">
      <c r="A101" s="77" t="s">
        <v>31</v>
      </c>
      <c r="B101" s="19" t="s">
        <v>70</v>
      </c>
      <c r="C101" s="58"/>
      <c r="D101" s="58"/>
      <c r="E101" s="58"/>
      <c r="F101" s="58"/>
    </row>
    <row r="102" spans="1:6" ht="12" customHeight="1">
      <c r="A102" s="77" t="s">
        <v>33</v>
      </c>
      <c r="B102" s="19" t="s">
        <v>71</v>
      </c>
      <c r="C102" s="58"/>
      <c r="D102" s="58"/>
      <c r="E102" s="58"/>
      <c r="F102" s="58"/>
    </row>
    <row r="103" spans="1:6" ht="12" customHeight="1" thickBot="1">
      <c r="A103" s="114" t="s">
        <v>35</v>
      </c>
      <c r="B103" s="61" t="s">
        <v>72</v>
      </c>
      <c r="C103" s="58"/>
      <c r="D103" s="58"/>
      <c r="E103" s="58"/>
      <c r="F103" s="58"/>
    </row>
    <row r="104" spans="1:6" ht="12" customHeight="1" thickBot="1">
      <c r="A104" s="74" t="s">
        <v>37</v>
      </c>
      <c r="B104" s="21" t="s">
        <v>73</v>
      </c>
      <c r="C104" s="55">
        <f>+C105+C106+C107+C108</f>
        <v>0</v>
      </c>
      <c r="D104" s="55"/>
      <c r="E104" s="55">
        <f t="shared" ref="E104:F104" si="20">+E105+E106+E107+E108</f>
        <v>0</v>
      </c>
      <c r="F104" s="55">
        <f t="shared" si="20"/>
        <v>0</v>
      </c>
    </row>
    <row r="105" spans="1:6" ht="12" customHeight="1">
      <c r="A105" s="77" t="s">
        <v>74</v>
      </c>
      <c r="B105" s="19" t="s">
        <v>75</v>
      </c>
      <c r="C105" s="58"/>
      <c r="D105" s="58"/>
      <c r="E105" s="58"/>
      <c r="F105" s="58"/>
    </row>
    <row r="106" spans="1:6" ht="12" customHeight="1">
      <c r="A106" s="77" t="s">
        <v>76</v>
      </c>
      <c r="B106" s="19" t="s">
        <v>77</v>
      </c>
      <c r="C106" s="58"/>
      <c r="D106" s="58"/>
      <c r="E106" s="58"/>
      <c r="F106" s="58"/>
    </row>
    <row r="107" spans="1:6" ht="12" customHeight="1">
      <c r="A107" s="77" t="s">
        <v>78</v>
      </c>
      <c r="B107" s="19" t="s">
        <v>79</v>
      </c>
      <c r="C107" s="58"/>
      <c r="D107" s="58"/>
      <c r="E107" s="58"/>
      <c r="F107" s="58"/>
    </row>
    <row r="108" spans="1:6" ht="12" customHeight="1" thickBot="1">
      <c r="A108" s="114" t="s">
        <v>80</v>
      </c>
      <c r="B108" s="61" t="s">
        <v>81</v>
      </c>
      <c r="C108" s="58"/>
      <c r="D108" s="58"/>
      <c r="E108" s="58"/>
      <c r="F108" s="58"/>
    </row>
    <row r="109" spans="1:6" ht="12" customHeight="1" thickBot="1">
      <c r="A109" s="74" t="s">
        <v>39</v>
      </c>
      <c r="B109" s="21" t="s">
        <v>82</v>
      </c>
      <c r="C109" s="62">
        <f>+C110+C111+C113+C114</f>
        <v>0</v>
      </c>
      <c r="D109" s="62"/>
      <c r="E109" s="62">
        <f t="shared" ref="E109:F109" si="21">+E110+E111+E113+E114</f>
        <v>0</v>
      </c>
      <c r="F109" s="62">
        <f t="shared" si="21"/>
        <v>0</v>
      </c>
    </row>
    <row r="110" spans="1:6" ht="12" customHeight="1">
      <c r="A110" s="77" t="s">
        <v>83</v>
      </c>
      <c r="B110" s="19" t="s">
        <v>84</v>
      </c>
      <c r="C110" s="58"/>
      <c r="D110" s="58"/>
      <c r="E110" s="58"/>
      <c r="F110" s="58"/>
    </row>
    <row r="111" spans="1:6" ht="12" customHeight="1">
      <c r="A111" s="77" t="s">
        <v>85</v>
      </c>
      <c r="B111" s="19" t="s">
        <v>86</v>
      </c>
      <c r="C111" s="58"/>
      <c r="D111" s="58"/>
      <c r="E111" s="58"/>
      <c r="F111" s="58"/>
    </row>
    <row r="112" spans="1:6" ht="12" customHeight="1">
      <c r="A112" s="77" t="s">
        <v>87</v>
      </c>
      <c r="B112" s="19" t="s">
        <v>103</v>
      </c>
      <c r="C112" s="58"/>
      <c r="D112" s="58"/>
      <c r="E112" s="58"/>
      <c r="F112" s="58"/>
    </row>
    <row r="113" spans="1:12" ht="12" customHeight="1">
      <c r="A113" s="77" t="s">
        <v>89</v>
      </c>
      <c r="B113" s="19" t="s">
        <v>88</v>
      </c>
      <c r="C113" s="58"/>
      <c r="D113" s="58"/>
      <c r="E113" s="58"/>
      <c r="F113" s="58"/>
    </row>
    <row r="114" spans="1:12" ht="12" customHeight="1" thickBot="1">
      <c r="A114" s="114" t="s">
        <v>102</v>
      </c>
      <c r="B114" s="61" t="s">
        <v>90</v>
      </c>
      <c r="C114" s="58"/>
      <c r="D114" s="58"/>
      <c r="E114" s="58"/>
      <c r="F114" s="58"/>
    </row>
    <row r="115" spans="1:12" ht="12" customHeight="1" thickBot="1">
      <c r="A115" s="74" t="s">
        <v>41</v>
      </c>
      <c r="B115" s="21" t="s">
        <v>91</v>
      </c>
      <c r="C115" s="118">
        <f>+C116+C117+C118+C119</f>
        <v>0</v>
      </c>
      <c r="D115" s="118"/>
      <c r="E115" s="118">
        <f t="shared" ref="E115:F115" si="22">+E116+E117+E118+E119</f>
        <v>0</v>
      </c>
      <c r="F115" s="118">
        <f t="shared" si="22"/>
        <v>0</v>
      </c>
    </row>
    <row r="116" spans="1:12" ht="12" customHeight="1">
      <c r="A116" s="77" t="s">
        <v>92</v>
      </c>
      <c r="B116" s="19" t="s">
        <v>93</v>
      </c>
      <c r="C116" s="58"/>
      <c r="D116" s="58"/>
      <c r="E116" s="58"/>
      <c r="F116" s="58"/>
    </row>
    <row r="117" spans="1:12" ht="12" customHeight="1">
      <c r="A117" s="77" t="s">
        <v>94</v>
      </c>
      <c r="B117" s="19" t="s">
        <v>95</v>
      </c>
      <c r="C117" s="58"/>
      <c r="D117" s="58"/>
      <c r="E117" s="58"/>
      <c r="F117" s="58"/>
    </row>
    <row r="118" spans="1:12" ht="12" customHeight="1">
      <c r="A118" s="77" t="s">
        <v>96</v>
      </c>
      <c r="B118" s="19" t="s">
        <v>97</v>
      </c>
      <c r="C118" s="58"/>
      <c r="D118" s="58"/>
      <c r="E118" s="58"/>
      <c r="F118" s="58"/>
    </row>
    <row r="119" spans="1:12" ht="12" customHeight="1" thickBot="1">
      <c r="A119" s="114" t="s">
        <v>98</v>
      </c>
      <c r="B119" s="61" t="s">
        <v>99</v>
      </c>
      <c r="C119" s="216"/>
      <c r="D119" s="216"/>
      <c r="E119" s="58"/>
      <c r="F119" s="58"/>
    </row>
    <row r="120" spans="1:12" ht="12" customHeight="1" thickBot="1">
      <c r="A120" s="218" t="s">
        <v>43</v>
      </c>
      <c r="B120" s="21" t="s">
        <v>353</v>
      </c>
      <c r="C120" s="217"/>
      <c r="D120" s="215"/>
      <c r="E120" s="215"/>
      <c r="F120" s="215"/>
    </row>
    <row r="121" spans="1:12" ht="15" customHeight="1" thickBot="1">
      <c r="A121" s="74" t="s">
        <v>51</v>
      </c>
      <c r="B121" s="21" t="s">
        <v>354</v>
      </c>
      <c r="C121" s="119">
        <f>+C100+C104+C109+C115</f>
        <v>0</v>
      </c>
      <c r="D121" s="119"/>
      <c r="E121" s="119">
        <f t="shared" ref="E121:F121" si="23">+E100+E104+E109+E115</f>
        <v>0</v>
      </c>
      <c r="F121" s="119">
        <f t="shared" si="23"/>
        <v>0</v>
      </c>
      <c r="I121" s="120"/>
      <c r="J121" s="121"/>
      <c r="K121" s="121"/>
      <c r="L121" s="121"/>
    </row>
    <row r="122" spans="1:12" s="76" customFormat="1" ht="12.95" customHeight="1" thickBot="1">
      <c r="A122" s="122" t="s">
        <v>246</v>
      </c>
      <c r="B122" s="123" t="s">
        <v>355</v>
      </c>
      <c r="C122" s="119">
        <f>+C99+C121</f>
        <v>0</v>
      </c>
      <c r="D122" s="119"/>
      <c r="E122" s="119">
        <f t="shared" ref="E122:F122" si="24">+E99+E121</f>
        <v>0</v>
      </c>
      <c r="F122" s="119">
        <f t="shared" si="24"/>
        <v>0</v>
      </c>
    </row>
    <row r="123" spans="1:12" ht="7.5" customHeight="1"/>
    <row r="124" spans="1:12">
      <c r="A124" s="252" t="s">
        <v>234</v>
      </c>
      <c r="B124" s="252"/>
      <c r="C124" s="252"/>
      <c r="D124" s="225"/>
      <c r="E124" s="213"/>
      <c r="F124" s="213"/>
    </row>
    <row r="125" spans="1:12" ht="15" customHeight="1" thickBot="1">
      <c r="A125" s="250" t="s">
        <v>235</v>
      </c>
      <c r="B125" s="250"/>
      <c r="C125" s="66"/>
      <c r="D125" s="66"/>
      <c r="E125" s="66"/>
      <c r="F125" s="66"/>
    </row>
    <row r="126" spans="1:12" ht="13.5" customHeight="1" thickBot="1">
      <c r="A126" s="74">
        <v>1</v>
      </c>
      <c r="B126" s="115" t="s">
        <v>236</v>
      </c>
      <c r="C126" s="55">
        <f>+C54-C99</f>
        <v>0</v>
      </c>
      <c r="D126" s="55"/>
      <c r="E126" s="55">
        <f t="shared" ref="E126:F126" si="25">+E54-E99</f>
        <v>0</v>
      </c>
      <c r="F126" s="55">
        <f t="shared" si="25"/>
        <v>0</v>
      </c>
      <c r="G126" s="126"/>
    </row>
    <row r="127" spans="1:12" ht="27.75" customHeight="1" thickBot="1">
      <c r="A127" s="74" t="s">
        <v>10</v>
      </c>
      <c r="B127" s="115" t="s">
        <v>237</v>
      </c>
      <c r="C127" s="55">
        <f>+C77-C121</f>
        <v>0</v>
      </c>
      <c r="D127" s="55"/>
      <c r="E127" s="55">
        <f t="shared" ref="E127:F127" si="26">+E77-E121</f>
        <v>0</v>
      </c>
      <c r="F127" s="55">
        <f t="shared" si="26"/>
        <v>0</v>
      </c>
    </row>
  </sheetData>
  <mergeCells count="6">
    <mergeCell ref="A125:B125"/>
    <mergeCell ref="A2:B2"/>
    <mergeCell ref="A81:B81"/>
    <mergeCell ref="A124:C124"/>
    <mergeCell ref="A1:F1"/>
    <mergeCell ref="A80:F80"/>
  </mergeCells>
  <printOptions horizontalCentered="1"/>
  <pageMargins left="0.17" right="0.17" top="1.4566929133858268" bottom="0.86614173228346458" header="0.78740157480314965" footer="0.59055118110236227"/>
  <pageSetup paperSize="9" scale="64" fitToHeight="2" orientation="portrait" r:id="rId1"/>
  <headerFooter alignWithMargins="0">
    <oddHeader xml:space="preserve">&amp;C&amp;"Times New Roman CE,Félkövér"&amp;12VÖLGYSÉGI ÖNKORMÁNYZATOK TÁRSULÁSA
2016. ÉVI KÖLTSÉGVETÉSÁLLAMI (ÁLLAMIGAZGATÁSI) FELADATOK MÉRLEGE&amp;R&amp;"Times New Roman CE,Félkövér dőlt" 1.4. melléklet </oddHeader>
  </headerFooter>
  <rowBreaks count="1" manualBreakCount="1">
    <brk id="79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K63"/>
  <sheetViews>
    <sheetView view="pageBreakPreview" topLeftCell="C1" zoomScale="130" zoomScaleNormal="115" zoomScaleSheetLayoutView="130" workbookViewId="0">
      <selection activeCell="D34" sqref="D34"/>
    </sheetView>
  </sheetViews>
  <sheetFormatPr defaultRowHeight="12.75"/>
  <cols>
    <col min="1" max="1" width="5.85546875" style="53" customWidth="1"/>
    <col min="2" max="2" width="47.28515625" style="132" customWidth="1"/>
    <col min="3" max="6" width="12.42578125" style="53" customWidth="1"/>
    <col min="7" max="7" width="47.28515625" style="53" customWidth="1"/>
    <col min="8" max="11" width="12.5703125" style="53" customWidth="1"/>
    <col min="12" max="261" width="9.140625" style="53"/>
    <col min="262" max="262" width="5.85546875" style="53" customWidth="1"/>
    <col min="263" max="263" width="47.28515625" style="53" customWidth="1"/>
    <col min="264" max="264" width="14" style="53" customWidth="1"/>
    <col min="265" max="265" width="47.28515625" style="53" customWidth="1"/>
    <col min="266" max="266" width="14" style="53" customWidth="1"/>
    <col min="267" max="267" width="4.140625" style="53" customWidth="1"/>
    <col min="268" max="517" width="9.140625" style="53"/>
    <col min="518" max="518" width="5.85546875" style="53" customWidth="1"/>
    <col min="519" max="519" width="47.28515625" style="53" customWidth="1"/>
    <col min="520" max="520" width="14" style="53" customWidth="1"/>
    <col min="521" max="521" width="47.28515625" style="53" customWidth="1"/>
    <col min="522" max="522" width="14" style="53" customWidth="1"/>
    <col min="523" max="523" width="4.140625" style="53" customWidth="1"/>
    <col min="524" max="773" width="9.140625" style="53"/>
    <col min="774" max="774" width="5.85546875" style="53" customWidth="1"/>
    <col min="775" max="775" width="47.28515625" style="53" customWidth="1"/>
    <col min="776" max="776" width="14" style="53" customWidth="1"/>
    <col min="777" max="777" width="47.28515625" style="53" customWidth="1"/>
    <col min="778" max="778" width="14" style="53" customWidth="1"/>
    <col min="779" max="779" width="4.140625" style="53" customWidth="1"/>
    <col min="780" max="1029" width="9.140625" style="53"/>
    <col min="1030" max="1030" width="5.85546875" style="53" customWidth="1"/>
    <col min="1031" max="1031" width="47.28515625" style="53" customWidth="1"/>
    <col min="1032" max="1032" width="14" style="53" customWidth="1"/>
    <col min="1033" max="1033" width="47.28515625" style="53" customWidth="1"/>
    <col min="1034" max="1034" width="14" style="53" customWidth="1"/>
    <col min="1035" max="1035" width="4.140625" style="53" customWidth="1"/>
    <col min="1036" max="1285" width="9.140625" style="53"/>
    <col min="1286" max="1286" width="5.85546875" style="53" customWidth="1"/>
    <col min="1287" max="1287" width="47.28515625" style="53" customWidth="1"/>
    <col min="1288" max="1288" width="14" style="53" customWidth="1"/>
    <col min="1289" max="1289" width="47.28515625" style="53" customWidth="1"/>
    <col min="1290" max="1290" width="14" style="53" customWidth="1"/>
    <col min="1291" max="1291" width="4.140625" style="53" customWidth="1"/>
    <col min="1292" max="1541" width="9.140625" style="53"/>
    <col min="1542" max="1542" width="5.85546875" style="53" customWidth="1"/>
    <col min="1543" max="1543" width="47.28515625" style="53" customWidth="1"/>
    <col min="1544" max="1544" width="14" style="53" customWidth="1"/>
    <col min="1545" max="1545" width="47.28515625" style="53" customWidth="1"/>
    <col min="1546" max="1546" width="14" style="53" customWidth="1"/>
    <col min="1547" max="1547" width="4.140625" style="53" customWidth="1"/>
    <col min="1548" max="1797" width="9.140625" style="53"/>
    <col min="1798" max="1798" width="5.85546875" style="53" customWidth="1"/>
    <col min="1799" max="1799" width="47.28515625" style="53" customWidth="1"/>
    <col min="1800" max="1800" width="14" style="53" customWidth="1"/>
    <col min="1801" max="1801" width="47.28515625" style="53" customWidth="1"/>
    <col min="1802" max="1802" width="14" style="53" customWidth="1"/>
    <col min="1803" max="1803" width="4.140625" style="53" customWidth="1"/>
    <col min="1804" max="2053" width="9.140625" style="53"/>
    <col min="2054" max="2054" width="5.85546875" style="53" customWidth="1"/>
    <col min="2055" max="2055" width="47.28515625" style="53" customWidth="1"/>
    <col min="2056" max="2056" width="14" style="53" customWidth="1"/>
    <col min="2057" max="2057" width="47.28515625" style="53" customWidth="1"/>
    <col min="2058" max="2058" width="14" style="53" customWidth="1"/>
    <col min="2059" max="2059" width="4.140625" style="53" customWidth="1"/>
    <col min="2060" max="2309" width="9.140625" style="53"/>
    <col min="2310" max="2310" width="5.85546875" style="53" customWidth="1"/>
    <col min="2311" max="2311" width="47.28515625" style="53" customWidth="1"/>
    <col min="2312" max="2312" width="14" style="53" customWidth="1"/>
    <col min="2313" max="2313" width="47.28515625" style="53" customWidth="1"/>
    <col min="2314" max="2314" width="14" style="53" customWidth="1"/>
    <col min="2315" max="2315" width="4.140625" style="53" customWidth="1"/>
    <col min="2316" max="2565" width="9.140625" style="53"/>
    <col min="2566" max="2566" width="5.85546875" style="53" customWidth="1"/>
    <col min="2567" max="2567" width="47.28515625" style="53" customWidth="1"/>
    <col min="2568" max="2568" width="14" style="53" customWidth="1"/>
    <col min="2569" max="2569" width="47.28515625" style="53" customWidth="1"/>
    <col min="2570" max="2570" width="14" style="53" customWidth="1"/>
    <col min="2571" max="2571" width="4.140625" style="53" customWidth="1"/>
    <col min="2572" max="2821" width="9.140625" style="53"/>
    <col min="2822" max="2822" width="5.85546875" style="53" customWidth="1"/>
    <col min="2823" max="2823" width="47.28515625" style="53" customWidth="1"/>
    <col min="2824" max="2824" width="14" style="53" customWidth="1"/>
    <col min="2825" max="2825" width="47.28515625" style="53" customWidth="1"/>
    <col min="2826" max="2826" width="14" style="53" customWidth="1"/>
    <col min="2827" max="2827" width="4.140625" style="53" customWidth="1"/>
    <col min="2828" max="3077" width="9.140625" style="53"/>
    <col min="3078" max="3078" width="5.85546875" style="53" customWidth="1"/>
    <col min="3079" max="3079" width="47.28515625" style="53" customWidth="1"/>
    <col min="3080" max="3080" width="14" style="53" customWidth="1"/>
    <col min="3081" max="3081" width="47.28515625" style="53" customWidth="1"/>
    <col min="3082" max="3082" width="14" style="53" customWidth="1"/>
    <col min="3083" max="3083" width="4.140625" style="53" customWidth="1"/>
    <col min="3084" max="3333" width="9.140625" style="53"/>
    <col min="3334" max="3334" width="5.85546875" style="53" customWidth="1"/>
    <col min="3335" max="3335" width="47.28515625" style="53" customWidth="1"/>
    <col min="3336" max="3336" width="14" style="53" customWidth="1"/>
    <col min="3337" max="3337" width="47.28515625" style="53" customWidth="1"/>
    <col min="3338" max="3338" width="14" style="53" customWidth="1"/>
    <col min="3339" max="3339" width="4.140625" style="53" customWidth="1"/>
    <col min="3340" max="3589" width="9.140625" style="53"/>
    <col min="3590" max="3590" width="5.85546875" style="53" customWidth="1"/>
    <col min="3591" max="3591" width="47.28515625" style="53" customWidth="1"/>
    <col min="3592" max="3592" width="14" style="53" customWidth="1"/>
    <col min="3593" max="3593" width="47.28515625" style="53" customWidth="1"/>
    <col min="3594" max="3594" width="14" style="53" customWidth="1"/>
    <col min="3595" max="3595" width="4.140625" style="53" customWidth="1"/>
    <col min="3596" max="3845" width="9.140625" style="53"/>
    <col min="3846" max="3846" width="5.85546875" style="53" customWidth="1"/>
    <col min="3847" max="3847" width="47.28515625" style="53" customWidth="1"/>
    <col min="3848" max="3848" width="14" style="53" customWidth="1"/>
    <col min="3849" max="3849" width="47.28515625" style="53" customWidth="1"/>
    <col min="3850" max="3850" width="14" style="53" customWidth="1"/>
    <col min="3851" max="3851" width="4.140625" style="53" customWidth="1"/>
    <col min="3852" max="4101" width="9.140625" style="53"/>
    <col min="4102" max="4102" width="5.85546875" style="53" customWidth="1"/>
    <col min="4103" max="4103" width="47.28515625" style="53" customWidth="1"/>
    <col min="4104" max="4104" width="14" style="53" customWidth="1"/>
    <col min="4105" max="4105" width="47.28515625" style="53" customWidth="1"/>
    <col min="4106" max="4106" width="14" style="53" customWidth="1"/>
    <col min="4107" max="4107" width="4.140625" style="53" customWidth="1"/>
    <col min="4108" max="4357" width="9.140625" style="53"/>
    <col min="4358" max="4358" width="5.85546875" style="53" customWidth="1"/>
    <col min="4359" max="4359" width="47.28515625" style="53" customWidth="1"/>
    <col min="4360" max="4360" width="14" style="53" customWidth="1"/>
    <col min="4361" max="4361" width="47.28515625" style="53" customWidth="1"/>
    <col min="4362" max="4362" width="14" style="53" customWidth="1"/>
    <col min="4363" max="4363" width="4.140625" style="53" customWidth="1"/>
    <col min="4364" max="4613" width="9.140625" style="53"/>
    <col min="4614" max="4614" width="5.85546875" style="53" customWidth="1"/>
    <col min="4615" max="4615" width="47.28515625" style="53" customWidth="1"/>
    <col min="4616" max="4616" width="14" style="53" customWidth="1"/>
    <col min="4617" max="4617" width="47.28515625" style="53" customWidth="1"/>
    <col min="4618" max="4618" width="14" style="53" customWidth="1"/>
    <col min="4619" max="4619" width="4.140625" style="53" customWidth="1"/>
    <col min="4620" max="4869" width="9.140625" style="53"/>
    <col min="4870" max="4870" width="5.85546875" style="53" customWidth="1"/>
    <col min="4871" max="4871" width="47.28515625" style="53" customWidth="1"/>
    <col min="4872" max="4872" width="14" style="53" customWidth="1"/>
    <col min="4873" max="4873" width="47.28515625" style="53" customWidth="1"/>
    <col min="4874" max="4874" width="14" style="53" customWidth="1"/>
    <col min="4875" max="4875" width="4.140625" style="53" customWidth="1"/>
    <col min="4876" max="5125" width="9.140625" style="53"/>
    <col min="5126" max="5126" width="5.85546875" style="53" customWidth="1"/>
    <col min="5127" max="5127" width="47.28515625" style="53" customWidth="1"/>
    <col min="5128" max="5128" width="14" style="53" customWidth="1"/>
    <col min="5129" max="5129" width="47.28515625" style="53" customWidth="1"/>
    <col min="5130" max="5130" width="14" style="53" customWidth="1"/>
    <col min="5131" max="5131" width="4.140625" style="53" customWidth="1"/>
    <col min="5132" max="5381" width="9.140625" style="53"/>
    <col min="5382" max="5382" width="5.85546875" style="53" customWidth="1"/>
    <col min="5383" max="5383" width="47.28515625" style="53" customWidth="1"/>
    <col min="5384" max="5384" width="14" style="53" customWidth="1"/>
    <col min="5385" max="5385" width="47.28515625" style="53" customWidth="1"/>
    <col min="5386" max="5386" width="14" style="53" customWidth="1"/>
    <col min="5387" max="5387" width="4.140625" style="53" customWidth="1"/>
    <col min="5388" max="5637" width="9.140625" style="53"/>
    <col min="5638" max="5638" width="5.85546875" style="53" customWidth="1"/>
    <col min="5639" max="5639" width="47.28515625" style="53" customWidth="1"/>
    <col min="5640" max="5640" width="14" style="53" customWidth="1"/>
    <col min="5641" max="5641" width="47.28515625" style="53" customWidth="1"/>
    <col min="5642" max="5642" width="14" style="53" customWidth="1"/>
    <col min="5643" max="5643" width="4.140625" style="53" customWidth="1"/>
    <col min="5644" max="5893" width="9.140625" style="53"/>
    <col min="5894" max="5894" width="5.85546875" style="53" customWidth="1"/>
    <col min="5895" max="5895" width="47.28515625" style="53" customWidth="1"/>
    <col min="5896" max="5896" width="14" style="53" customWidth="1"/>
    <col min="5897" max="5897" width="47.28515625" style="53" customWidth="1"/>
    <col min="5898" max="5898" width="14" style="53" customWidth="1"/>
    <col min="5899" max="5899" width="4.140625" style="53" customWidth="1"/>
    <col min="5900" max="6149" width="9.140625" style="53"/>
    <col min="6150" max="6150" width="5.85546875" style="53" customWidth="1"/>
    <col min="6151" max="6151" width="47.28515625" style="53" customWidth="1"/>
    <col min="6152" max="6152" width="14" style="53" customWidth="1"/>
    <col min="6153" max="6153" width="47.28515625" style="53" customWidth="1"/>
    <col min="6154" max="6154" width="14" style="53" customWidth="1"/>
    <col min="6155" max="6155" width="4.140625" style="53" customWidth="1"/>
    <col min="6156" max="6405" width="9.140625" style="53"/>
    <col min="6406" max="6406" width="5.85546875" style="53" customWidth="1"/>
    <col min="6407" max="6407" width="47.28515625" style="53" customWidth="1"/>
    <col min="6408" max="6408" width="14" style="53" customWidth="1"/>
    <col min="6409" max="6409" width="47.28515625" style="53" customWidth="1"/>
    <col min="6410" max="6410" width="14" style="53" customWidth="1"/>
    <col min="6411" max="6411" width="4.140625" style="53" customWidth="1"/>
    <col min="6412" max="6661" width="9.140625" style="53"/>
    <col min="6662" max="6662" width="5.85546875" style="53" customWidth="1"/>
    <col min="6663" max="6663" width="47.28515625" style="53" customWidth="1"/>
    <col min="6664" max="6664" width="14" style="53" customWidth="1"/>
    <col min="6665" max="6665" width="47.28515625" style="53" customWidth="1"/>
    <col min="6666" max="6666" width="14" style="53" customWidth="1"/>
    <col min="6667" max="6667" width="4.140625" style="53" customWidth="1"/>
    <col min="6668" max="6917" width="9.140625" style="53"/>
    <col min="6918" max="6918" width="5.85546875" style="53" customWidth="1"/>
    <col min="6919" max="6919" width="47.28515625" style="53" customWidth="1"/>
    <col min="6920" max="6920" width="14" style="53" customWidth="1"/>
    <col min="6921" max="6921" width="47.28515625" style="53" customWidth="1"/>
    <col min="6922" max="6922" width="14" style="53" customWidth="1"/>
    <col min="6923" max="6923" width="4.140625" style="53" customWidth="1"/>
    <col min="6924" max="7173" width="9.140625" style="53"/>
    <col min="7174" max="7174" width="5.85546875" style="53" customWidth="1"/>
    <col min="7175" max="7175" width="47.28515625" style="53" customWidth="1"/>
    <col min="7176" max="7176" width="14" style="53" customWidth="1"/>
    <col min="7177" max="7177" width="47.28515625" style="53" customWidth="1"/>
    <col min="7178" max="7178" width="14" style="53" customWidth="1"/>
    <col min="7179" max="7179" width="4.140625" style="53" customWidth="1"/>
    <col min="7180" max="7429" width="9.140625" style="53"/>
    <col min="7430" max="7430" width="5.85546875" style="53" customWidth="1"/>
    <col min="7431" max="7431" width="47.28515625" style="53" customWidth="1"/>
    <col min="7432" max="7432" width="14" style="53" customWidth="1"/>
    <col min="7433" max="7433" width="47.28515625" style="53" customWidth="1"/>
    <col min="7434" max="7434" width="14" style="53" customWidth="1"/>
    <col min="7435" max="7435" width="4.140625" style="53" customWidth="1"/>
    <col min="7436" max="7685" width="9.140625" style="53"/>
    <col min="7686" max="7686" width="5.85546875" style="53" customWidth="1"/>
    <col min="7687" max="7687" width="47.28515625" style="53" customWidth="1"/>
    <col min="7688" max="7688" width="14" style="53" customWidth="1"/>
    <col min="7689" max="7689" width="47.28515625" style="53" customWidth="1"/>
    <col min="7690" max="7690" width="14" style="53" customWidth="1"/>
    <col min="7691" max="7691" width="4.140625" style="53" customWidth="1"/>
    <col min="7692" max="7941" width="9.140625" style="53"/>
    <col min="7942" max="7942" width="5.85546875" style="53" customWidth="1"/>
    <col min="7943" max="7943" width="47.28515625" style="53" customWidth="1"/>
    <col min="7944" max="7944" width="14" style="53" customWidth="1"/>
    <col min="7945" max="7945" width="47.28515625" style="53" customWidth="1"/>
    <col min="7946" max="7946" width="14" style="53" customWidth="1"/>
    <col min="7947" max="7947" width="4.140625" style="53" customWidth="1"/>
    <col min="7948" max="8197" width="9.140625" style="53"/>
    <col min="8198" max="8198" width="5.85546875" style="53" customWidth="1"/>
    <col min="8199" max="8199" width="47.28515625" style="53" customWidth="1"/>
    <col min="8200" max="8200" width="14" style="53" customWidth="1"/>
    <col min="8201" max="8201" width="47.28515625" style="53" customWidth="1"/>
    <col min="8202" max="8202" width="14" style="53" customWidth="1"/>
    <col min="8203" max="8203" width="4.140625" style="53" customWidth="1"/>
    <col min="8204" max="8453" width="9.140625" style="53"/>
    <col min="8454" max="8454" width="5.85546875" style="53" customWidth="1"/>
    <col min="8455" max="8455" width="47.28515625" style="53" customWidth="1"/>
    <col min="8456" max="8456" width="14" style="53" customWidth="1"/>
    <col min="8457" max="8457" width="47.28515625" style="53" customWidth="1"/>
    <col min="8458" max="8458" width="14" style="53" customWidth="1"/>
    <col min="8459" max="8459" width="4.140625" style="53" customWidth="1"/>
    <col min="8460" max="8709" width="9.140625" style="53"/>
    <col min="8710" max="8710" width="5.85546875" style="53" customWidth="1"/>
    <col min="8711" max="8711" width="47.28515625" style="53" customWidth="1"/>
    <col min="8712" max="8712" width="14" style="53" customWidth="1"/>
    <col min="8713" max="8713" width="47.28515625" style="53" customWidth="1"/>
    <col min="8714" max="8714" width="14" style="53" customWidth="1"/>
    <col min="8715" max="8715" width="4.140625" style="53" customWidth="1"/>
    <col min="8716" max="8965" width="9.140625" style="53"/>
    <col min="8966" max="8966" width="5.85546875" style="53" customWidth="1"/>
    <col min="8967" max="8967" width="47.28515625" style="53" customWidth="1"/>
    <col min="8968" max="8968" width="14" style="53" customWidth="1"/>
    <col min="8969" max="8969" width="47.28515625" style="53" customWidth="1"/>
    <col min="8970" max="8970" width="14" style="53" customWidth="1"/>
    <col min="8971" max="8971" width="4.140625" style="53" customWidth="1"/>
    <col min="8972" max="9221" width="9.140625" style="53"/>
    <col min="9222" max="9222" width="5.85546875" style="53" customWidth="1"/>
    <col min="9223" max="9223" width="47.28515625" style="53" customWidth="1"/>
    <col min="9224" max="9224" width="14" style="53" customWidth="1"/>
    <col min="9225" max="9225" width="47.28515625" style="53" customWidth="1"/>
    <col min="9226" max="9226" width="14" style="53" customWidth="1"/>
    <col min="9227" max="9227" width="4.140625" style="53" customWidth="1"/>
    <col min="9228" max="9477" width="9.140625" style="53"/>
    <col min="9478" max="9478" width="5.85546875" style="53" customWidth="1"/>
    <col min="9479" max="9479" width="47.28515625" style="53" customWidth="1"/>
    <col min="9480" max="9480" width="14" style="53" customWidth="1"/>
    <col min="9481" max="9481" width="47.28515625" style="53" customWidth="1"/>
    <col min="9482" max="9482" width="14" style="53" customWidth="1"/>
    <col min="9483" max="9483" width="4.140625" style="53" customWidth="1"/>
    <col min="9484" max="9733" width="9.140625" style="53"/>
    <col min="9734" max="9734" width="5.85546875" style="53" customWidth="1"/>
    <col min="9735" max="9735" width="47.28515625" style="53" customWidth="1"/>
    <col min="9736" max="9736" width="14" style="53" customWidth="1"/>
    <col min="9737" max="9737" width="47.28515625" style="53" customWidth="1"/>
    <col min="9738" max="9738" width="14" style="53" customWidth="1"/>
    <col min="9739" max="9739" width="4.140625" style="53" customWidth="1"/>
    <col min="9740" max="9989" width="9.140625" style="53"/>
    <col min="9990" max="9990" width="5.85546875" style="53" customWidth="1"/>
    <col min="9991" max="9991" width="47.28515625" style="53" customWidth="1"/>
    <col min="9992" max="9992" width="14" style="53" customWidth="1"/>
    <col min="9993" max="9993" width="47.28515625" style="53" customWidth="1"/>
    <col min="9994" max="9994" width="14" style="53" customWidth="1"/>
    <col min="9995" max="9995" width="4.140625" style="53" customWidth="1"/>
    <col min="9996" max="10245" width="9.140625" style="53"/>
    <col min="10246" max="10246" width="5.85546875" style="53" customWidth="1"/>
    <col min="10247" max="10247" width="47.28515625" style="53" customWidth="1"/>
    <col min="10248" max="10248" width="14" style="53" customWidth="1"/>
    <col min="10249" max="10249" width="47.28515625" style="53" customWidth="1"/>
    <col min="10250" max="10250" width="14" style="53" customWidth="1"/>
    <col min="10251" max="10251" width="4.140625" style="53" customWidth="1"/>
    <col min="10252" max="10501" width="9.140625" style="53"/>
    <col min="10502" max="10502" width="5.85546875" style="53" customWidth="1"/>
    <col min="10503" max="10503" width="47.28515625" style="53" customWidth="1"/>
    <col min="10504" max="10504" width="14" style="53" customWidth="1"/>
    <col min="10505" max="10505" width="47.28515625" style="53" customWidth="1"/>
    <col min="10506" max="10506" width="14" style="53" customWidth="1"/>
    <col min="10507" max="10507" width="4.140625" style="53" customWidth="1"/>
    <col min="10508" max="10757" width="9.140625" style="53"/>
    <col min="10758" max="10758" width="5.85546875" style="53" customWidth="1"/>
    <col min="10759" max="10759" width="47.28515625" style="53" customWidth="1"/>
    <col min="10760" max="10760" width="14" style="53" customWidth="1"/>
    <col min="10761" max="10761" width="47.28515625" style="53" customWidth="1"/>
    <col min="10762" max="10762" width="14" style="53" customWidth="1"/>
    <col min="10763" max="10763" width="4.140625" style="53" customWidth="1"/>
    <col min="10764" max="11013" width="9.140625" style="53"/>
    <col min="11014" max="11014" width="5.85546875" style="53" customWidth="1"/>
    <col min="11015" max="11015" width="47.28515625" style="53" customWidth="1"/>
    <col min="11016" max="11016" width="14" style="53" customWidth="1"/>
    <col min="11017" max="11017" width="47.28515625" style="53" customWidth="1"/>
    <col min="11018" max="11018" width="14" style="53" customWidth="1"/>
    <col min="11019" max="11019" width="4.140625" style="53" customWidth="1"/>
    <col min="11020" max="11269" width="9.140625" style="53"/>
    <col min="11270" max="11270" width="5.85546875" style="53" customWidth="1"/>
    <col min="11271" max="11271" width="47.28515625" style="53" customWidth="1"/>
    <col min="11272" max="11272" width="14" style="53" customWidth="1"/>
    <col min="11273" max="11273" width="47.28515625" style="53" customWidth="1"/>
    <col min="11274" max="11274" width="14" style="53" customWidth="1"/>
    <col min="11275" max="11275" width="4.140625" style="53" customWidth="1"/>
    <col min="11276" max="11525" width="9.140625" style="53"/>
    <col min="11526" max="11526" width="5.85546875" style="53" customWidth="1"/>
    <col min="11527" max="11527" width="47.28515625" style="53" customWidth="1"/>
    <col min="11528" max="11528" width="14" style="53" customWidth="1"/>
    <col min="11529" max="11529" width="47.28515625" style="53" customWidth="1"/>
    <col min="11530" max="11530" width="14" style="53" customWidth="1"/>
    <col min="11531" max="11531" width="4.140625" style="53" customWidth="1"/>
    <col min="11532" max="11781" width="9.140625" style="53"/>
    <col min="11782" max="11782" width="5.85546875" style="53" customWidth="1"/>
    <col min="11783" max="11783" width="47.28515625" style="53" customWidth="1"/>
    <col min="11784" max="11784" width="14" style="53" customWidth="1"/>
    <col min="11785" max="11785" width="47.28515625" style="53" customWidth="1"/>
    <col min="11786" max="11786" width="14" style="53" customWidth="1"/>
    <col min="11787" max="11787" width="4.140625" style="53" customWidth="1"/>
    <col min="11788" max="12037" width="9.140625" style="53"/>
    <col min="12038" max="12038" width="5.85546875" style="53" customWidth="1"/>
    <col min="12039" max="12039" width="47.28515625" style="53" customWidth="1"/>
    <col min="12040" max="12040" width="14" style="53" customWidth="1"/>
    <col min="12041" max="12041" width="47.28515625" style="53" customWidth="1"/>
    <col min="12042" max="12042" width="14" style="53" customWidth="1"/>
    <col min="12043" max="12043" width="4.140625" style="53" customWidth="1"/>
    <col min="12044" max="12293" width="9.140625" style="53"/>
    <col min="12294" max="12294" width="5.85546875" style="53" customWidth="1"/>
    <col min="12295" max="12295" width="47.28515625" style="53" customWidth="1"/>
    <col min="12296" max="12296" width="14" style="53" customWidth="1"/>
    <col min="12297" max="12297" width="47.28515625" style="53" customWidth="1"/>
    <col min="12298" max="12298" width="14" style="53" customWidth="1"/>
    <col min="12299" max="12299" width="4.140625" style="53" customWidth="1"/>
    <col min="12300" max="12549" width="9.140625" style="53"/>
    <col min="12550" max="12550" width="5.85546875" style="53" customWidth="1"/>
    <col min="12551" max="12551" width="47.28515625" style="53" customWidth="1"/>
    <col min="12552" max="12552" width="14" style="53" customWidth="1"/>
    <col min="12553" max="12553" width="47.28515625" style="53" customWidth="1"/>
    <col min="12554" max="12554" width="14" style="53" customWidth="1"/>
    <col min="12555" max="12555" width="4.140625" style="53" customWidth="1"/>
    <col min="12556" max="12805" width="9.140625" style="53"/>
    <col min="12806" max="12806" width="5.85546875" style="53" customWidth="1"/>
    <col min="12807" max="12807" width="47.28515625" style="53" customWidth="1"/>
    <col min="12808" max="12808" width="14" style="53" customWidth="1"/>
    <col min="12809" max="12809" width="47.28515625" style="53" customWidth="1"/>
    <col min="12810" max="12810" width="14" style="53" customWidth="1"/>
    <col min="12811" max="12811" width="4.140625" style="53" customWidth="1"/>
    <col min="12812" max="13061" width="9.140625" style="53"/>
    <col min="13062" max="13062" width="5.85546875" style="53" customWidth="1"/>
    <col min="13063" max="13063" width="47.28515625" style="53" customWidth="1"/>
    <col min="13064" max="13064" width="14" style="53" customWidth="1"/>
    <col min="13065" max="13065" width="47.28515625" style="53" customWidth="1"/>
    <col min="13066" max="13066" width="14" style="53" customWidth="1"/>
    <col min="13067" max="13067" width="4.140625" style="53" customWidth="1"/>
    <col min="13068" max="13317" width="9.140625" style="53"/>
    <col min="13318" max="13318" width="5.85546875" style="53" customWidth="1"/>
    <col min="13319" max="13319" width="47.28515625" style="53" customWidth="1"/>
    <col min="13320" max="13320" width="14" style="53" customWidth="1"/>
    <col min="13321" max="13321" width="47.28515625" style="53" customWidth="1"/>
    <col min="13322" max="13322" width="14" style="53" customWidth="1"/>
    <col min="13323" max="13323" width="4.140625" style="53" customWidth="1"/>
    <col min="13324" max="13573" width="9.140625" style="53"/>
    <col min="13574" max="13574" width="5.85546875" style="53" customWidth="1"/>
    <col min="13575" max="13575" width="47.28515625" style="53" customWidth="1"/>
    <col min="13576" max="13576" width="14" style="53" customWidth="1"/>
    <col min="13577" max="13577" width="47.28515625" style="53" customWidth="1"/>
    <col min="13578" max="13578" width="14" style="53" customWidth="1"/>
    <col min="13579" max="13579" width="4.140625" style="53" customWidth="1"/>
    <col min="13580" max="13829" width="9.140625" style="53"/>
    <col min="13830" max="13830" width="5.85546875" style="53" customWidth="1"/>
    <col min="13831" max="13831" width="47.28515625" style="53" customWidth="1"/>
    <col min="13832" max="13832" width="14" style="53" customWidth="1"/>
    <col min="13833" max="13833" width="47.28515625" style="53" customWidth="1"/>
    <col min="13834" max="13834" width="14" style="53" customWidth="1"/>
    <col min="13835" max="13835" width="4.140625" style="53" customWidth="1"/>
    <col min="13836" max="14085" width="9.140625" style="53"/>
    <col min="14086" max="14086" width="5.85546875" style="53" customWidth="1"/>
    <col min="14087" max="14087" width="47.28515625" style="53" customWidth="1"/>
    <col min="14088" max="14088" width="14" style="53" customWidth="1"/>
    <col min="14089" max="14089" width="47.28515625" style="53" customWidth="1"/>
    <col min="14090" max="14090" width="14" style="53" customWidth="1"/>
    <col min="14091" max="14091" width="4.140625" style="53" customWidth="1"/>
    <col min="14092" max="14341" width="9.140625" style="53"/>
    <col min="14342" max="14342" width="5.85546875" style="53" customWidth="1"/>
    <col min="14343" max="14343" width="47.28515625" style="53" customWidth="1"/>
    <col min="14344" max="14344" width="14" style="53" customWidth="1"/>
    <col min="14345" max="14345" width="47.28515625" style="53" customWidth="1"/>
    <col min="14346" max="14346" width="14" style="53" customWidth="1"/>
    <col min="14347" max="14347" width="4.140625" style="53" customWidth="1"/>
    <col min="14348" max="14597" width="9.140625" style="53"/>
    <col min="14598" max="14598" width="5.85546875" style="53" customWidth="1"/>
    <col min="14599" max="14599" width="47.28515625" style="53" customWidth="1"/>
    <col min="14600" max="14600" width="14" style="53" customWidth="1"/>
    <col min="14601" max="14601" width="47.28515625" style="53" customWidth="1"/>
    <col min="14602" max="14602" width="14" style="53" customWidth="1"/>
    <col min="14603" max="14603" width="4.140625" style="53" customWidth="1"/>
    <col min="14604" max="14853" width="9.140625" style="53"/>
    <col min="14854" max="14854" width="5.85546875" style="53" customWidth="1"/>
    <col min="14855" max="14855" width="47.28515625" style="53" customWidth="1"/>
    <col min="14856" max="14856" width="14" style="53" customWidth="1"/>
    <col min="14857" max="14857" width="47.28515625" style="53" customWidth="1"/>
    <col min="14858" max="14858" width="14" style="53" customWidth="1"/>
    <col min="14859" max="14859" width="4.140625" style="53" customWidth="1"/>
    <col min="14860" max="15109" width="9.140625" style="53"/>
    <col min="15110" max="15110" width="5.85546875" style="53" customWidth="1"/>
    <col min="15111" max="15111" width="47.28515625" style="53" customWidth="1"/>
    <col min="15112" max="15112" width="14" style="53" customWidth="1"/>
    <col min="15113" max="15113" width="47.28515625" style="53" customWidth="1"/>
    <col min="15114" max="15114" width="14" style="53" customWidth="1"/>
    <col min="15115" max="15115" width="4.140625" style="53" customWidth="1"/>
    <col min="15116" max="15365" width="9.140625" style="53"/>
    <col min="15366" max="15366" width="5.85546875" style="53" customWidth="1"/>
    <col min="15367" max="15367" width="47.28515625" style="53" customWidth="1"/>
    <col min="15368" max="15368" width="14" style="53" customWidth="1"/>
    <col min="15369" max="15369" width="47.28515625" style="53" customWidth="1"/>
    <col min="15370" max="15370" width="14" style="53" customWidth="1"/>
    <col min="15371" max="15371" width="4.140625" style="53" customWidth="1"/>
    <col min="15372" max="15621" width="9.140625" style="53"/>
    <col min="15622" max="15622" width="5.85546875" style="53" customWidth="1"/>
    <col min="15623" max="15623" width="47.28515625" style="53" customWidth="1"/>
    <col min="15624" max="15624" width="14" style="53" customWidth="1"/>
    <col min="15625" max="15625" width="47.28515625" style="53" customWidth="1"/>
    <col min="15626" max="15626" width="14" style="53" customWidth="1"/>
    <col min="15627" max="15627" width="4.140625" style="53" customWidth="1"/>
    <col min="15628" max="15877" width="9.140625" style="53"/>
    <col min="15878" max="15878" width="5.85546875" style="53" customWidth="1"/>
    <col min="15879" max="15879" width="47.28515625" style="53" customWidth="1"/>
    <col min="15880" max="15880" width="14" style="53" customWidth="1"/>
    <col min="15881" max="15881" width="47.28515625" style="53" customWidth="1"/>
    <col min="15882" max="15882" width="14" style="53" customWidth="1"/>
    <col min="15883" max="15883" width="4.140625" style="53" customWidth="1"/>
    <col min="15884" max="16133" width="9.140625" style="53"/>
    <col min="16134" max="16134" width="5.85546875" style="53" customWidth="1"/>
    <col min="16135" max="16135" width="47.28515625" style="53" customWidth="1"/>
    <col min="16136" max="16136" width="14" style="53" customWidth="1"/>
    <col min="16137" max="16137" width="47.28515625" style="53" customWidth="1"/>
    <col min="16138" max="16138" width="14" style="53" customWidth="1"/>
    <col min="16139" max="16139" width="4.140625" style="53" customWidth="1"/>
    <col min="16140" max="16384" width="9.140625" style="53"/>
  </cols>
  <sheetData>
    <row r="1" spans="1:11" ht="39.75" customHeight="1">
      <c r="B1" s="130" t="s">
        <v>239</v>
      </c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4.25" thickBot="1">
      <c r="H2" s="133"/>
      <c r="I2" s="133"/>
      <c r="J2" s="133"/>
      <c r="K2" s="239" t="s">
        <v>359</v>
      </c>
    </row>
    <row r="3" spans="1:11" ht="18" customHeight="1" thickBot="1">
      <c r="A3" s="253" t="s">
        <v>107</v>
      </c>
      <c r="B3" s="134" t="s">
        <v>3</v>
      </c>
      <c r="C3" s="135"/>
      <c r="D3" s="135"/>
      <c r="E3" s="135"/>
      <c r="F3" s="135"/>
      <c r="G3" s="134" t="s">
        <v>53</v>
      </c>
      <c r="H3" s="136"/>
      <c r="I3" s="136"/>
      <c r="J3" s="136"/>
      <c r="K3" s="136"/>
    </row>
    <row r="4" spans="1:11" s="138" customFormat="1" ht="48.75" thickBot="1">
      <c r="A4" s="254"/>
      <c r="B4" s="137" t="s">
        <v>240</v>
      </c>
      <c r="C4" s="69" t="s">
        <v>357</v>
      </c>
      <c r="D4" s="248" t="s">
        <v>362</v>
      </c>
      <c r="E4" s="69" t="s">
        <v>344</v>
      </c>
      <c r="F4" s="69" t="s">
        <v>345</v>
      </c>
      <c r="G4" s="137" t="s">
        <v>240</v>
      </c>
      <c r="H4" s="69" t="s">
        <v>357</v>
      </c>
      <c r="I4" s="248" t="s">
        <v>362</v>
      </c>
      <c r="J4" s="69" t="s">
        <v>344</v>
      </c>
      <c r="K4" s="69" t="s">
        <v>345</v>
      </c>
    </row>
    <row r="5" spans="1:11" ht="12.95" customHeight="1">
      <c r="A5" s="139" t="s">
        <v>4</v>
      </c>
      <c r="B5" s="140" t="s">
        <v>241</v>
      </c>
      <c r="C5" s="141">
        <f>'1.1.sz.mell.'!C5</f>
        <v>0</v>
      </c>
      <c r="D5" s="141">
        <f>'1.1.sz.mell.'!D5</f>
        <v>0</v>
      </c>
      <c r="E5" s="141">
        <f>'1.1.sz.mell.'!E5</f>
        <v>0</v>
      </c>
      <c r="F5" s="141">
        <f>'1.1.sz.mell.'!F5</f>
        <v>0</v>
      </c>
      <c r="G5" s="140" t="s">
        <v>242</v>
      </c>
      <c r="H5" s="142">
        <f>'1.1.sz.mell.'!C85</f>
        <v>103468000</v>
      </c>
      <c r="I5" s="142">
        <f>'1.1.sz.mell.'!D85</f>
        <v>117588797</v>
      </c>
      <c r="J5" s="142">
        <f>'1.1.sz.mell.'!E85</f>
        <v>3108353</v>
      </c>
      <c r="K5" s="142">
        <f>'1.1.sz.mell.'!F85</f>
        <v>120697150</v>
      </c>
    </row>
    <row r="6" spans="1:11" ht="12.95" customHeight="1">
      <c r="A6" s="143" t="s">
        <v>10</v>
      </c>
      <c r="B6" s="144" t="s">
        <v>243</v>
      </c>
      <c r="C6" s="145">
        <f>'1.1.sz.mell.'!C6</f>
        <v>106815000</v>
      </c>
      <c r="D6" s="145">
        <f>'1.1.sz.mell.'!D6</f>
        <v>126530151</v>
      </c>
      <c r="E6" s="145">
        <f>'1.1.sz.mell.'!E6</f>
        <v>5291009</v>
      </c>
      <c r="F6" s="145">
        <f>'1.1.sz.mell.'!F6</f>
        <v>131821160</v>
      </c>
      <c r="G6" s="144" t="s">
        <v>56</v>
      </c>
      <c r="H6" s="142">
        <f>'1.1.sz.mell.'!C86</f>
        <v>30381000</v>
      </c>
      <c r="I6" s="142">
        <f>'1.1.sz.mell.'!D86</f>
        <v>34101524</v>
      </c>
      <c r="J6" s="142">
        <f>'1.1.sz.mell.'!E86</f>
        <v>879756</v>
      </c>
      <c r="K6" s="142">
        <f>'1.1.sz.mell.'!F86</f>
        <v>34981280</v>
      </c>
    </row>
    <row r="7" spans="1:11" ht="12.95" customHeight="1">
      <c r="A7" s="143" t="s">
        <v>20</v>
      </c>
      <c r="B7" s="144" t="s">
        <v>21</v>
      </c>
      <c r="C7" s="145"/>
      <c r="D7" s="145"/>
      <c r="E7" s="145"/>
      <c r="F7" s="145"/>
      <c r="G7" s="144" t="s">
        <v>244</v>
      </c>
      <c r="H7" s="142">
        <f>'1.1.sz.mell.'!C87</f>
        <v>49827000</v>
      </c>
      <c r="I7" s="142">
        <f>'1.1.sz.mell.'!D87</f>
        <v>47754000</v>
      </c>
      <c r="J7" s="142">
        <f>'1.1.sz.mell.'!E87</f>
        <v>1156000</v>
      </c>
      <c r="K7" s="142">
        <f>'1.1.sz.mell.'!F87</f>
        <v>48910000</v>
      </c>
    </row>
    <row r="8" spans="1:11" ht="12.95" customHeight="1">
      <c r="A8" s="143" t="s">
        <v>22</v>
      </c>
      <c r="B8" s="144" t="s">
        <v>337</v>
      </c>
      <c r="C8" s="145">
        <f>'1.1.sz.mell.'!C27</f>
        <v>86880298</v>
      </c>
      <c r="D8" s="145">
        <f>'1.1.sz.mell.'!D27</f>
        <v>86853298</v>
      </c>
      <c r="E8" s="145">
        <f>'1.1.sz.mell.'!E27</f>
        <v>0</v>
      </c>
      <c r="F8" s="145">
        <f>'1.1.sz.mell.'!F27</f>
        <v>86853298</v>
      </c>
      <c r="G8" s="144" t="s">
        <v>58</v>
      </c>
      <c r="H8" s="142">
        <f>'1.1.sz.mell.'!C88</f>
        <v>0</v>
      </c>
      <c r="I8" s="142">
        <f>'1.1.sz.mell.'!D88</f>
        <v>0</v>
      </c>
      <c r="J8" s="142">
        <f>'1.1.sz.mell.'!E88</f>
        <v>0</v>
      </c>
      <c r="K8" s="142">
        <f>'1.1.sz.mell.'!F88</f>
        <v>0</v>
      </c>
    </row>
    <row r="9" spans="1:11" ht="12.95" customHeight="1">
      <c r="A9" s="143" t="s">
        <v>29</v>
      </c>
      <c r="B9" s="237" t="s">
        <v>38</v>
      </c>
      <c r="C9" s="145">
        <f>'1.1.sz.mell.'!C44</f>
        <v>0</v>
      </c>
      <c r="D9" s="145">
        <f>'1.1.sz.mell.'!D44</f>
        <v>0</v>
      </c>
      <c r="E9" s="145">
        <f>'1.1.sz.mell.'!E44</f>
        <v>0</v>
      </c>
      <c r="F9" s="145">
        <f>'1.1.sz.mell.'!F44</f>
        <v>0</v>
      </c>
      <c r="G9" s="144" t="s">
        <v>59</v>
      </c>
      <c r="H9" s="142">
        <f>'1.1.sz.mell.'!C89</f>
        <v>13664000</v>
      </c>
      <c r="I9" s="142">
        <f>'1.1.sz.mell.'!D89</f>
        <v>16896830</v>
      </c>
      <c r="J9" s="142">
        <f>'1.1.sz.mell.'!E89</f>
        <v>0</v>
      </c>
      <c r="K9" s="142">
        <f>'1.1.sz.mell.'!F89</f>
        <v>16896830</v>
      </c>
    </row>
    <row r="10" spans="1:11" ht="12.95" customHeight="1">
      <c r="A10" s="143" t="s">
        <v>37</v>
      </c>
      <c r="B10" s="144" t="s">
        <v>361</v>
      </c>
      <c r="C10" s="146"/>
      <c r="D10" s="146"/>
      <c r="E10" s="146"/>
      <c r="F10" s="146"/>
      <c r="G10" s="144" t="s">
        <v>245</v>
      </c>
      <c r="H10" s="17">
        <f>'1.1.sz.mell.'!C96</f>
        <v>3703000</v>
      </c>
      <c r="I10" s="17">
        <f>'1.1.sz.mell.'!D96</f>
        <v>3401886</v>
      </c>
      <c r="J10" s="17">
        <f>'1.1.sz.mell.'!E96</f>
        <v>0</v>
      </c>
      <c r="K10" s="17">
        <f>'1.1.sz.mell.'!F96</f>
        <v>3401886</v>
      </c>
    </row>
    <row r="11" spans="1:11" ht="12.95" customHeight="1">
      <c r="A11" s="143" t="s">
        <v>39</v>
      </c>
      <c r="B11" s="144"/>
      <c r="C11" s="145"/>
      <c r="D11" s="145"/>
      <c r="E11" s="145"/>
      <c r="F11" s="145"/>
      <c r="G11" s="147"/>
      <c r="H11" s="17"/>
      <c r="I11" s="17"/>
      <c r="J11" s="17"/>
      <c r="K11" s="17"/>
    </row>
    <row r="12" spans="1:11" ht="12.95" customHeight="1">
      <c r="A12" s="143" t="s">
        <v>41</v>
      </c>
      <c r="B12" s="147"/>
      <c r="C12" s="145"/>
      <c r="D12" s="145"/>
      <c r="E12" s="145"/>
      <c r="F12" s="145"/>
      <c r="G12" s="147"/>
      <c r="H12" s="17"/>
      <c r="I12" s="17"/>
      <c r="J12" s="17"/>
      <c r="K12" s="17"/>
    </row>
    <row r="13" spans="1:11" ht="12.95" customHeight="1">
      <c r="A13" s="143" t="s">
        <v>43</v>
      </c>
      <c r="B13" s="148"/>
      <c r="C13" s="146"/>
      <c r="D13" s="146"/>
      <c r="E13" s="146"/>
      <c r="F13" s="146"/>
      <c r="G13" s="147"/>
      <c r="H13" s="17"/>
      <c r="I13" s="17"/>
      <c r="J13" s="17"/>
      <c r="K13" s="17"/>
    </row>
    <row r="14" spans="1:11" ht="12.95" customHeight="1">
      <c r="A14" s="143" t="s">
        <v>51</v>
      </c>
      <c r="B14" s="147"/>
      <c r="C14" s="145"/>
      <c r="D14" s="145"/>
      <c r="E14" s="145"/>
      <c r="F14" s="145"/>
      <c r="G14" s="147"/>
      <c r="H14" s="17"/>
      <c r="I14" s="17"/>
      <c r="J14" s="17"/>
      <c r="K14" s="17"/>
    </row>
    <row r="15" spans="1:11" ht="12.95" customHeight="1">
      <c r="A15" s="143" t="s">
        <v>246</v>
      </c>
      <c r="B15" s="147"/>
      <c r="C15" s="145"/>
      <c r="D15" s="145"/>
      <c r="E15" s="145"/>
      <c r="F15" s="145"/>
      <c r="G15" s="147"/>
      <c r="H15" s="17"/>
      <c r="I15" s="17"/>
      <c r="J15" s="17"/>
      <c r="K15" s="17"/>
    </row>
    <row r="16" spans="1:11" ht="12.95" customHeight="1" thickBot="1">
      <c r="A16" s="143" t="s">
        <v>247</v>
      </c>
      <c r="B16" s="149"/>
      <c r="C16" s="150"/>
      <c r="D16" s="150"/>
      <c r="E16" s="150"/>
      <c r="F16" s="150"/>
      <c r="G16" s="147"/>
      <c r="H16" s="151"/>
      <c r="I16" s="151"/>
      <c r="J16" s="151"/>
      <c r="K16" s="151"/>
    </row>
    <row r="17" spans="1:11" ht="15.95" customHeight="1" thickBot="1">
      <c r="A17" s="152" t="s">
        <v>248</v>
      </c>
      <c r="B17" s="153" t="s">
        <v>249</v>
      </c>
      <c r="C17" s="154">
        <f>+C5+C6+C8+C9+C11+C12+C13+C14+C15+C16</f>
        <v>193695298</v>
      </c>
      <c r="D17" s="154">
        <f t="shared" ref="D17:F17" si="0">+D5+D6+D8+D9+D11+D12+D13+D14+D15+D16</f>
        <v>213383449</v>
      </c>
      <c r="E17" s="154">
        <f t="shared" si="0"/>
        <v>5291009</v>
      </c>
      <c r="F17" s="154">
        <f t="shared" si="0"/>
        <v>218674458</v>
      </c>
      <c r="G17" s="153" t="s">
        <v>250</v>
      </c>
      <c r="H17" s="13">
        <f>SUM(H5:H16)</f>
        <v>201043000</v>
      </c>
      <c r="I17" s="13">
        <f t="shared" ref="I17:K17" si="1">SUM(I5:I16)</f>
        <v>219743037</v>
      </c>
      <c r="J17" s="13">
        <f t="shared" si="1"/>
        <v>5144109</v>
      </c>
      <c r="K17" s="13">
        <f t="shared" si="1"/>
        <v>224887146</v>
      </c>
    </row>
    <row r="18" spans="1:11" ht="12.95" customHeight="1">
      <c r="A18" s="155" t="s">
        <v>251</v>
      </c>
      <c r="B18" s="156" t="s">
        <v>252</v>
      </c>
      <c r="C18" s="157">
        <f>+C19+C20+C21+C22</f>
        <v>7347702</v>
      </c>
      <c r="D18" s="157">
        <f t="shared" ref="D18:F18" si="2">+D19+D20+D21+D22</f>
        <v>7346588</v>
      </c>
      <c r="E18" s="157">
        <f t="shared" si="2"/>
        <v>0</v>
      </c>
      <c r="F18" s="157">
        <f t="shared" si="2"/>
        <v>7346588</v>
      </c>
      <c r="G18" s="158" t="s">
        <v>253</v>
      </c>
      <c r="H18" s="27"/>
      <c r="I18" s="27"/>
      <c r="J18" s="27"/>
      <c r="K18" s="27"/>
    </row>
    <row r="19" spans="1:11" ht="12.95" customHeight="1">
      <c r="A19" s="159" t="s">
        <v>254</v>
      </c>
      <c r="B19" s="158" t="s">
        <v>255</v>
      </c>
      <c r="C19" s="160">
        <v>7347702</v>
      </c>
      <c r="D19" s="160">
        <v>7346588</v>
      </c>
      <c r="E19" s="160"/>
      <c r="F19" s="160">
        <v>7346588</v>
      </c>
      <c r="G19" s="158" t="s">
        <v>256</v>
      </c>
      <c r="H19" s="44"/>
      <c r="I19" s="44"/>
      <c r="J19" s="44"/>
      <c r="K19" s="44"/>
    </row>
    <row r="20" spans="1:11" ht="12.95" customHeight="1">
      <c r="A20" s="159" t="s">
        <v>257</v>
      </c>
      <c r="B20" s="158" t="s">
        <v>258</v>
      </c>
      <c r="C20" s="160"/>
      <c r="D20" s="160"/>
      <c r="E20" s="160"/>
      <c r="F20" s="160"/>
      <c r="G20" s="158" t="s">
        <v>259</v>
      </c>
      <c r="H20" s="44"/>
      <c r="I20" s="44"/>
      <c r="J20" s="44"/>
      <c r="K20" s="44"/>
    </row>
    <row r="21" spans="1:11" ht="12.95" customHeight="1">
      <c r="A21" s="159" t="s">
        <v>260</v>
      </c>
      <c r="B21" s="158" t="s">
        <v>261</v>
      </c>
      <c r="C21" s="160"/>
      <c r="D21" s="160"/>
      <c r="E21" s="160"/>
      <c r="F21" s="160"/>
      <c r="G21" s="158" t="s">
        <v>262</v>
      </c>
      <c r="H21" s="44"/>
      <c r="I21" s="44"/>
      <c r="J21" s="44"/>
      <c r="K21" s="44"/>
    </row>
    <row r="22" spans="1:11" ht="12.95" customHeight="1">
      <c r="A22" s="159" t="s">
        <v>263</v>
      </c>
      <c r="B22" s="158" t="s">
        <v>264</v>
      </c>
      <c r="C22" s="160"/>
      <c r="D22" s="160"/>
      <c r="E22" s="160"/>
      <c r="F22" s="160"/>
      <c r="G22" s="156" t="s">
        <v>265</v>
      </c>
      <c r="H22" s="44"/>
      <c r="I22" s="44"/>
      <c r="J22" s="44"/>
      <c r="K22" s="44"/>
    </row>
    <row r="23" spans="1:11" ht="12.95" customHeight="1">
      <c r="A23" s="159" t="s">
        <v>266</v>
      </c>
      <c r="B23" s="158" t="s">
        <v>267</v>
      </c>
      <c r="C23" s="161">
        <f>+C24+C25</f>
        <v>0</v>
      </c>
      <c r="D23" s="161">
        <f t="shared" ref="D23:F23" si="3">+D24+D25</f>
        <v>0</v>
      </c>
      <c r="E23" s="161">
        <f t="shared" si="3"/>
        <v>0</v>
      </c>
      <c r="F23" s="161">
        <f t="shared" si="3"/>
        <v>0</v>
      </c>
      <c r="G23" s="158" t="s">
        <v>268</v>
      </c>
      <c r="H23" s="44"/>
      <c r="I23" s="44"/>
      <c r="J23" s="44"/>
      <c r="K23" s="44"/>
    </row>
    <row r="24" spans="1:11" ht="12.95" customHeight="1">
      <c r="A24" s="155" t="s">
        <v>269</v>
      </c>
      <c r="B24" s="156" t="s">
        <v>270</v>
      </c>
      <c r="C24" s="162"/>
      <c r="D24" s="162"/>
      <c r="E24" s="162"/>
      <c r="F24" s="162"/>
      <c r="G24" s="140" t="s">
        <v>271</v>
      </c>
      <c r="H24" s="27"/>
      <c r="I24" s="27"/>
      <c r="J24" s="27"/>
      <c r="K24" s="27"/>
    </row>
    <row r="25" spans="1:11" ht="12.95" customHeight="1" thickBot="1">
      <c r="A25" s="159" t="s">
        <v>272</v>
      </c>
      <c r="B25" s="158" t="s">
        <v>273</v>
      </c>
      <c r="C25" s="160"/>
      <c r="D25" s="160"/>
      <c r="E25" s="160"/>
      <c r="F25" s="160"/>
      <c r="G25" s="147"/>
      <c r="H25" s="44"/>
      <c r="I25" s="44"/>
      <c r="J25" s="44"/>
      <c r="K25" s="44"/>
    </row>
    <row r="26" spans="1:11" ht="15.95" customHeight="1" thickBot="1">
      <c r="A26" s="152" t="s">
        <v>274</v>
      </c>
      <c r="B26" s="153" t="s">
        <v>275</v>
      </c>
      <c r="C26" s="154">
        <f>+C18+C23</f>
        <v>7347702</v>
      </c>
      <c r="D26" s="154">
        <f t="shared" ref="D26:F26" si="4">+D18+D23</f>
        <v>7346588</v>
      </c>
      <c r="E26" s="154">
        <f t="shared" si="4"/>
        <v>0</v>
      </c>
      <c r="F26" s="154">
        <f t="shared" si="4"/>
        <v>7346588</v>
      </c>
      <c r="G26" s="153" t="s">
        <v>276</v>
      </c>
      <c r="H26" s="13">
        <f>SUM(H18:H25)</f>
        <v>0</v>
      </c>
      <c r="I26" s="13">
        <f t="shared" ref="I26:K26" si="5">SUM(I18:I25)</f>
        <v>0</v>
      </c>
      <c r="J26" s="13">
        <f t="shared" si="5"/>
        <v>0</v>
      </c>
      <c r="K26" s="13">
        <f t="shared" si="5"/>
        <v>0</v>
      </c>
    </row>
    <row r="27" spans="1:11" ht="13.5" thickBot="1">
      <c r="A27" s="152" t="s">
        <v>277</v>
      </c>
      <c r="B27" s="163" t="s">
        <v>278</v>
      </c>
      <c r="C27" s="164">
        <f>+C17+C26</f>
        <v>201043000</v>
      </c>
      <c r="D27" s="164">
        <f t="shared" ref="D27:F27" si="6">+D17+D26</f>
        <v>220730037</v>
      </c>
      <c r="E27" s="164">
        <f t="shared" si="6"/>
        <v>5291009</v>
      </c>
      <c r="F27" s="164">
        <f t="shared" si="6"/>
        <v>226021046</v>
      </c>
      <c r="G27" s="163" t="s">
        <v>279</v>
      </c>
      <c r="H27" s="164">
        <f>+H17+H26</f>
        <v>201043000</v>
      </c>
      <c r="I27" s="164">
        <f t="shared" ref="I27:K27" si="7">+I17+I26</f>
        <v>219743037</v>
      </c>
      <c r="J27" s="164">
        <f t="shared" si="7"/>
        <v>5144109</v>
      </c>
      <c r="K27" s="164">
        <f t="shared" si="7"/>
        <v>224887146</v>
      </c>
    </row>
    <row r="28" spans="1:11" ht="13.5" thickBot="1">
      <c r="A28" s="152" t="s">
        <v>280</v>
      </c>
      <c r="B28" s="163" t="s">
        <v>281</v>
      </c>
      <c r="C28" s="164">
        <f>IF(C17-H17&lt;0,H17-C17,"-")</f>
        <v>7347702</v>
      </c>
      <c r="D28" s="164">
        <f>IF(D17-I17&lt;0,I17-D17,"-")</f>
        <v>6359588</v>
      </c>
      <c r="E28" s="164" t="str">
        <f>IF(E17-J17&lt;0,J17-E17,"-")</f>
        <v>-</v>
      </c>
      <c r="F28" s="164">
        <f>IF(F17-K17&lt;0,K17-F17,"-")</f>
        <v>6212688</v>
      </c>
      <c r="G28" s="163" t="s">
        <v>282</v>
      </c>
      <c r="H28" s="164" t="str">
        <f>IF(C17-H17&gt;0,C17-H17,"-")</f>
        <v>-</v>
      </c>
      <c r="I28" s="164" t="str">
        <f>IF(D17-I17&gt;0,D17-I17,"-")</f>
        <v>-</v>
      </c>
      <c r="J28" s="164">
        <f>IF(E17-J17&gt;0,E17-J17,"-")</f>
        <v>146900</v>
      </c>
      <c r="K28" s="164" t="str">
        <f>IF(F17-K17&gt;0,F17-K17,"-")</f>
        <v>-</v>
      </c>
    </row>
    <row r="29" spans="1:11" ht="13.5" thickBot="1">
      <c r="A29" s="152" t="s">
        <v>283</v>
      </c>
      <c r="B29" s="163" t="s">
        <v>284</v>
      </c>
      <c r="C29" s="164" t="str">
        <f>IF(C17+C18-H27&lt;0,H27-(C17+C18),"-")</f>
        <v>-</v>
      </c>
      <c r="D29" s="164" t="str">
        <f>IF(D17+D18-I27&lt;0,I27-(D17+D18),"-")</f>
        <v>-</v>
      </c>
      <c r="E29" s="164" t="str">
        <f>IF(E17+E18-J27&lt;0,J27-(E17+E18),"-")</f>
        <v>-</v>
      </c>
      <c r="F29" s="164" t="str">
        <f>IF(F17+F18-K27&lt;0,K27-(F17+F18),"-")</f>
        <v>-</v>
      </c>
      <c r="G29" s="163" t="s">
        <v>285</v>
      </c>
      <c r="H29" s="164" t="str">
        <f>IF(C17+C18-H27&gt;0,C17+C18-H27,"-")</f>
        <v>-</v>
      </c>
      <c r="I29" s="164">
        <f>IF(D17+D18-I27&gt;0,D17+D18-I27,"-")</f>
        <v>987000</v>
      </c>
      <c r="J29" s="164">
        <f>IF(E17+E18-J27&gt;0,E17+E18-J27,"-")</f>
        <v>146900</v>
      </c>
      <c r="K29" s="164">
        <f>IF(F17+F18-K27&gt;0,F17+F18-K27,"-")</f>
        <v>1133900</v>
      </c>
    </row>
    <row r="30" spans="1:11" ht="18.75">
      <c r="B30" s="255"/>
      <c r="C30" s="255"/>
      <c r="D30" s="255"/>
      <c r="E30" s="255"/>
      <c r="F30" s="255"/>
      <c r="G30" s="255"/>
    </row>
    <row r="31" spans="1:11" ht="31.5" customHeight="1">
      <c r="B31" s="258" t="s">
        <v>286</v>
      </c>
      <c r="C31" s="258"/>
      <c r="D31" s="258"/>
      <c r="E31" s="258"/>
      <c r="F31" s="258"/>
      <c r="G31" s="258"/>
      <c r="H31" s="258"/>
      <c r="I31" s="258"/>
      <c r="J31" s="258"/>
      <c r="K31" s="258"/>
    </row>
    <row r="32" spans="1:11" ht="14.25" thickBot="1">
      <c r="H32" s="133"/>
      <c r="I32" s="133"/>
      <c r="J32" s="133"/>
      <c r="K32" s="133"/>
    </row>
    <row r="33" spans="1:11" ht="13.5" thickBot="1">
      <c r="A33" s="256" t="s">
        <v>107</v>
      </c>
      <c r="B33" s="134" t="s">
        <v>3</v>
      </c>
      <c r="C33" s="135"/>
      <c r="D33" s="135"/>
      <c r="E33" s="135"/>
      <c r="F33" s="135"/>
      <c r="G33" s="134" t="s">
        <v>53</v>
      </c>
      <c r="H33" s="136"/>
      <c r="I33" s="136"/>
      <c r="J33" s="136"/>
      <c r="K33" s="136"/>
    </row>
    <row r="34" spans="1:11" s="138" customFormat="1" ht="48.75" thickBot="1">
      <c r="A34" s="257"/>
      <c r="B34" s="137" t="s">
        <v>240</v>
      </c>
      <c r="C34" s="69" t="s">
        <v>357</v>
      </c>
      <c r="D34" s="248" t="s">
        <v>362</v>
      </c>
      <c r="E34" s="69" t="s">
        <v>344</v>
      </c>
      <c r="F34" s="69" t="s">
        <v>345</v>
      </c>
      <c r="G34" s="137" t="s">
        <v>240</v>
      </c>
      <c r="H34" s="69" t="s">
        <v>357</v>
      </c>
      <c r="I34" s="248" t="s">
        <v>362</v>
      </c>
      <c r="J34" s="69" t="s">
        <v>344</v>
      </c>
      <c r="K34" s="69" t="s">
        <v>345</v>
      </c>
    </row>
    <row r="35" spans="1:11" ht="12.95" customHeight="1">
      <c r="A35" s="139" t="s">
        <v>4</v>
      </c>
      <c r="B35" s="140" t="s">
        <v>287</v>
      </c>
      <c r="C35" s="141">
        <f>'1.1.sz.mell.'!C13</f>
        <v>0</v>
      </c>
      <c r="D35" s="141">
        <f>'1.1.sz.mell.'!D13</f>
        <v>0</v>
      </c>
      <c r="E35" s="141">
        <f>'1.1.sz.mell.'!E13</f>
        <v>0</v>
      </c>
      <c r="F35" s="141">
        <f>'1.1.sz.mell.'!F13</f>
        <v>0</v>
      </c>
      <c r="G35" s="140" t="s">
        <v>61</v>
      </c>
      <c r="H35" s="142">
        <f>'1.1.sz.mell.'!C91</f>
        <v>150000</v>
      </c>
      <c r="I35" s="142">
        <f>'1.1.sz.mell.'!D91</f>
        <v>1137000</v>
      </c>
      <c r="J35" s="142">
        <f>'1.1.sz.mell.'!E91</f>
        <v>146900</v>
      </c>
      <c r="K35" s="142">
        <f>'1.1.sz.mell.'!F91</f>
        <v>1283900</v>
      </c>
    </row>
    <row r="36" spans="1:11">
      <c r="A36" s="143" t="s">
        <v>10</v>
      </c>
      <c r="B36" s="144" t="s">
        <v>288</v>
      </c>
      <c r="C36" s="145"/>
      <c r="D36" s="145"/>
      <c r="E36" s="145"/>
      <c r="F36" s="145"/>
      <c r="G36" s="144" t="s">
        <v>289</v>
      </c>
      <c r="H36" s="17"/>
      <c r="I36" s="17"/>
      <c r="J36" s="17"/>
      <c r="K36" s="17"/>
    </row>
    <row r="37" spans="1:11" ht="12.95" customHeight="1">
      <c r="A37" s="143" t="s">
        <v>20</v>
      </c>
      <c r="B37" s="144" t="s">
        <v>290</v>
      </c>
      <c r="C37" s="145">
        <f>'1.1.sz.mell.'!C38</f>
        <v>0</v>
      </c>
      <c r="D37" s="145">
        <f>'1.1.sz.mell.'!D38</f>
        <v>0</v>
      </c>
      <c r="E37" s="145">
        <f>'1.1.sz.mell.'!E38</f>
        <v>0</v>
      </c>
      <c r="F37" s="145">
        <f>'1.1.sz.mell.'!F38</f>
        <v>0</v>
      </c>
      <c r="G37" s="144" t="s">
        <v>62</v>
      </c>
      <c r="H37" s="17"/>
      <c r="I37" s="17"/>
      <c r="J37" s="17"/>
      <c r="K37" s="17"/>
    </row>
    <row r="38" spans="1:11" ht="12.95" customHeight="1">
      <c r="A38" s="143" t="s">
        <v>22</v>
      </c>
      <c r="B38" s="144" t="s">
        <v>291</v>
      </c>
      <c r="C38" s="145"/>
      <c r="D38" s="145"/>
      <c r="E38" s="145"/>
      <c r="F38" s="145"/>
      <c r="G38" s="144" t="s">
        <v>292</v>
      </c>
      <c r="H38" s="17"/>
      <c r="I38" s="17"/>
      <c r="J38" s="17"/>
      <c r="K38" s="17"/>
    </row>
    <row r="39" spans="1:11" ht="12.75" customHeight="1">
      <c r="A39" s="143" t="s">
        <v>29</v>
      </c>
      <c r="B39" s="144" t="s">
        <v>293</v>
      </c>
      <c r="C39" s="145"/>
      <c r="D39" s="145"/>
      <c r="E39" s="145"/>
      <c r="F39" s="145"/>
      <c r="G39" s="144" t="s">
        <v>230</v>
      </c>
      <c r="H39" s="17">
        <f>'1.1.sz.mell.'!C95</f>
        <v>0</v>
      </c>
      <c r="I39" s="17">
        <f>'1.1.sz.mell.'!D95</f>
        <v>0</v>
      </c>
      <c r="J39" s="17">
        <f>'1.1.sz.mell.'!E95</f>
        <v>0</v>
      </c>
      <c r="K39" s="17">
        <f>'1.1.sz.mell.'!F95</f>
        <v>0</v>
      </c>
    </row>
    <row r="40" spans="1:11" ht="12.95" customHeight="1">
      <c r="A40" s="143" t="s">
        <v>37</v>
      </c>
      <c r="B40" s="144" t="s">
        <v>294</v>
      </c>
      <c r="C40" s="146"/>
      <c r="D40" s="146"/>
      <c r="E40" s="146"/>
      <c r="F40" s="146"/>
      <c r="G40" s="147"/>
      <c r="H40" s="17"/>
      <c r="I40" s="17"/>
      <c r="J40" s="17"/>
      <c r="K40" s="17"/>
    </row>
    <row r="41" spans="1:11" ht="12.95" customHeight="1">
      <c r="A41" s="143" t="s">
        <v>39</v>
      </c>
      <c r="B41" s="147"/>
      <c r="C41" s="145"/>
      <c r="D41" s="145"/>
      <c r="E41" s="145"/>
      <c r="F41" s="145"/>
      <c r="G41" s="147"/>
      <c r="H41" s="17"/>
      <c r="I41" s="17"/>
      <c r="J41" s="17"/>
      <c r="K41" s="17"/>
    </row>
    <row r="42" spans="1:11" ht="12.95" customHeight="1">
      <c r="A42" s="143" t="s">
        <v>41</v>
      </c>
      <c r="B42" s="147"/>
      <c r="C42" s="145"/>
      <c r="D42" s="145"/>
      <c r="E42" s="145"/>
      <c r="F42" s="145"/>
      <c r="G42" s="147"/>
      <c r="H42" s="17"/>
      <c r="I42" s="17"/>
      <c r="J42" s="17"/>
      <c r="K42" s="17"/>
    </row>
    <row r="43" spans="1:11" ht="12.95" customHeight="1">
      <c r="A43" s="143" t="s">
        <v>43</v>
      </c>
      <c r="B43" s="147"/>
      <c r="C43" s="146"/>
      <c r="D43" s="146"/>
      <c r="E43" s="146"/>
      <c r="F43" s="146"/>
      <c r="G43" s="147"/>
      <c r="H43" s="17"/>
      <c r="I43" s="17"/>
      <c r="J43" s="17"/>
      <c r="K43" s="17"/>
    </row>
    <row r="44" spans="1:11">
      <c r="A44" s="143" t="s">
        <v>51</v>
      </c>
      <c r="B44" s="147"/>
      <c r="C44" s="146"/>
      <c r="D44" s="146"/>
      <c r="E44" s="146"/>
      <c r="F44" s="146"/>
      <c r="G44" s="147"/>
      <c r="H44" s="17"/>
      <c r="I44" s="17"/>
      <c r="J44" s="17"/>
      <c r="K44" s="17"/>
    </row>
    <row r="45" spans="1:11" ht="12.95" customHeight="1" thickBot="1">
      <c r="A45" s="165" t="s">
        <v>246</v>
      </c>
      <c r="B45" s="166"/>
      <c r="C45" s="167"/>
      <c r="D45" s="167"/>
      <c r="E45" s="167"/>
      <c r="F45" s="167"/>
      <c r="G45" s="168" t="s">
        <v>245</v>
      </c>
      <c r="H45" s="169"/>
      <c r="I45" s="169"/>
      <c r="J45" s="169"/>
      <c r="K45" s="169"/>
    </row>
    <row r="46" spans="1:11" ht="15.95" customHeight="1" thickBot="1">
      <c r="A46" s="152" t="s">
        <v>247</v>
      </c>
      <c r="B46" s="153" t="s">
        <v>295</v>
      </c>
      <c r="C46" s="154">
        <f>+C35+C37+C38+C40+C41+C42+C43+C44+C45</f>
        <v>0</v>
      </c>
      <c r="D46" s="154">
        <f t="shared" ref="D46:F46" si="8">+D35+D37+D38+D40+D41+D42+D43+D44+D45</f>
        <v>0</v>
      </c>
      <c r="E46" s="154">
        <f t="shared" si="8"/>
        <v>0</v>
      </c>
      <c r="F46" s="154">
        <f t="shared" si="8"/>
        <v>0</v>
      </c>
      <c r="G46" s="153" t="s">
        <v>296</v>
      </c>
      <c r="H46" s="13">
        <f>+H35+H37+H39+H40+H41+H42+H43+H44+H45</f>
        <v>150000</v>
      </c>
      <c r="I46" s="13">
        <f t="shared" ref="I46:K46" si="9">+I35+I37+I39+I40+I41+I42+I43+I44+I45</f>
        <v>1137000</v>
      </c>
      <c r="J46" s="13">
        <f t="shared" si="9"/>
        <v>146900</v>
      </c>
      <c r="K46" s="13">
        <f t="shared" si="9"/>
        <v>1283900</v>
      </c>
    </row>
    <row r="47" spans="1:11" ht="12.95" customHeight="1">
      <c r="A47" s="139" t="s">
        <v>248</v>
      </c>
      <c r="B47" s="170" t="s">
        <v>297</v>
      </c>
      <c r="C47" s="171">
        <f>+C48+C49+C50+C51+C52</f>
        <v>150000</v>
      </c>
      <c r="D47" s="171">
        <f t="shared" ref="D47:F47" si="10">+D48+D49+D50+D51+D52</f>
        <v>150000</v>
      </c>
      <c r="E47" s="171">
        <f t="shared" si="10"/>
        <v>0</v>
      </c>
      <c r="F47" s="171">
        <f t="shared" si="10"/>
        <v>150000</v>
      </c>
      <c r="G47" s="158" t="s">
        <v>253</v>
      </c>
      <c r="H47" s="25"/>
      <c r="I47" s="25"/>
      <c r="J47" s="25"/>
      <c r="K47" s="25"/>
    </row>
    <row r="48" spans="1:11" ht="12.95" customHeight="1">
      <c r="A48" s="143" t="s">
        <v>251</v>
      </c>
      <c r="B48" s="172" t="s">
        <v>46</v>
      </c>
      <c r="C48" s="160">
        <v>150000</v>
      </c>
      <c r="D48" s="160">
        <v>150000</v>
      </c>
      <c r="E48" s="160"/>
      <c r="F48" s="160">
        <v>150000</v>
      </c>
      <c r="G48" s="158" t="s">
        <v>298</v>
      </c>
      <c r="H48" s="44"/>
      <c r="I48" s="44"/>
      <c r="J48" s="44"/>
      <c r="K48" s="44"/>
    </row>
    <row r="49" spans="1:11" ht="12.95" customHeight="1">
      <c r="A49" s="139" t="s">
        <v>254</v>
      </c>
      <c r="B49" s="172" t="s">
        <v>299</v>
      </c>
      <c r="C49" s="160"/>
      <c r="D49" s="160"/>
      <c r="E49" s="160"/>
      <c r="F49" s="160"/>
      <c r="G49" s="158" t="s">
        <v>259</v>
      </c>
      <c r="H49" s="44"/>
      <c r="I49" s="44"/>
      <c r="J49" s="44"/>
      <c r="K49" s="44"/>
    </row>
    <row r="50" spans="1:11" ht="12.95" customHeight="1">
      <c r="A50" s="143" t="s">
        <v>257</v>
      </c>
      <c r="B50" s="172" t="s">
        <v>300</v>
      </c>
      <c r="C50" s="160"/>
      <c r="D50" s="160"/>
      <c r="E50" s="160"/>
      <c r="F50" s="160"/>
      <c r="G50" s="158" t="s">
        <v>262</v>
      </c>
      <c r="H50" s="44"/>
      <c r="I50" s="44"/>
      <c r="J50" s="44"/>
      <c r="K50" s="44"/>
    </row>
    <row r="51" spans="1:11" ht="12.95" customHeight="1">
      <c r="A51" s="139" t="s">
        <v>260</v>
      </c>
      <c r="B51" s="172" t="s">
        <v>301</v>
      </c>
      <c r="C51" s="160"/>
      <c r="D51" s="160"/>
      <c r="E51" s="160"/>
      <c r="F51" s="160"/>
      <c r="G51" s="156" t="s">
        <v>265</v>
      </c>
      <c r="H51" s="44"/>
      <c r="I51" s="44"/>
      <c r="J51" s="44"/>
      <c r="K51" s="44"/>
    </row>
    <row r="52" spans="1:11" ht="12.95" customHeight="1">
      <c r="A52" s="143" t="s">
        <v>263</v>
      </c>
      <c r="B52" s="173" t="s">
        <v>302</v>
      </c>
      <c r="C52" s="160"/>
      <c r="D52" s="160"/>
      <c r="E52" s="160"/>
      <c r="F52" s="160"/>
      <c r="G52" s="158" t="s">
        <v>303</v>
      </c>
      <c r="H52" s="44"/>
      <c r="I52" s="44"/>
      <c r="J52" s="44"/>
      <c r="K52" s="44"/>
    </row>
    <row r="53" spans="1:11" ht="12.95" customHeight="1">
      <c r="A53" s="139" t="s">
        <v>266</v>
      </c>
      <c r="B53" s="174" t="s">
        <v>304</v>
      </c>
      <c r="C53" s="161">
        <f>+C54+C55+C56+C57+C58</f>
        <v>0</v>
      </c>
      <c r="D53" s="161">
        <f t="shared" ref="D53:F53" si="11">+D54+D55+D56+D57+D58</f>
        <v>0</v>
      </c>
      <c r="E53" s="161">
        <f t="shared" si="11"/>
        <v>0</v>
      </c>
      <c r="F53" s="161">
        <f t="shared" si="11"/>
        <v>0</v>
      </c>
      <c r="G53" s="175" t="s">
        <v>271</v>
      </c>
      <c r="H53" s="44"/>
      <c r="I53" s="44"/>
      <c r="J53" s="44"/>
      <c r="K53" s="44"/>
    </row>
    <row r="54" spans="1:11" ht="12.95" customHeight="1">
      <c r="A54" s="143" t="s">
        <v>269</v>
      </c>
      <c r="B54" s="173" t="s">
        <v>305</v>
      </c>
      <c r="C54" s="160"/>
      <c r="D54" s="160"/>
      <c r="E54" s="160"/>
      <c r="F54" s="160"/>
      <c r="G54" s="175" t="s">
        <v>306</v>
      </c>
      <c r="H54" s="44"/>
      <c r="I54" s="44"/>
      <c r="J54" s="44"/>
      <c r="K54" s="44"/>
    </row>
    <row r="55" spans="1:11" ht="12.95" customHeight="1">
      <c r="A55" s="139" t="s">
        <v>272</v>
      </c>
      <c r="B55" s="173" t="s">
        <v>307</v>
      </c>
      <c r="C55" s="160"/>
      <c r="D55" s="160"/>
      <c r="E55" s="160"/>
      <c r="F55" s="160"/>
      <c r="G55" s="176"/>
      <c r="H55" s="44"/>
      <c r="I55" s="44"/>
      <c r="J55" s="44"/>
      <c r="K55" s="44"/>
    </row>
    <row r="56" spans="1:11" ht="12.95" customHeight="1">
      <c r="A56" s="143" t="s">
        <v>274</v>
      </c>
      <c r="B56" s="172" t="s">
        <v>308</v>
      </c>
      <c r="C56" s="160"/>
      <c r="D56" s="160"/>
      <c r="E56" s="160"/>
      <c r="F56" s="160"/>
      <c r="G56" s="177"/>
      <c r="H56" s="44"/>
      <c r="I56" s="44"/>
      <c r="J56" s="44"/>
      <c r="K56" s="44"/>
    </row>
    <row r="57" spans="1:11" ht="12.95" customHeight="1">
      <c r="A57" s="139" t="s">
        <v>277</v>
      </c>
      <c r="B57" s="178" t="s">
        <v>309</v>
      </c>
      <c r="C57" s="160"/>
      <c r="D57" s="160"/>
      <c r="E57" s="160"/>
      <c r="F57" s="160"/>
      <c r="G57" s="147"/>
      <c r="H57" s="44"/>
      <c r="I57" s="44"/>
      <c r="J57" s="44"/>
      <c r="K57" s="44"/>
    </row>
    <row r="58" spans="1:11" ht="12.95" customHeight="1" thickBot="1">
      <c r="A58" s="143" t="s">
        <v>280</v>
      </c>
      <c r="B58" s="179" t="s">
        <v>310</v>
      </c>
      <c r="C58" s="160"/>
      <c r="D58" s="160"/>
      <c r="E58" s="160"/>
      <c r="F58" s="160"/>
      <c r="G58" s="177"/>
      <c r="H58" s="44"/>
      <c r="I58" s="44"/>
      <c r="J58" s="44"/>
      <c r="K58" s="44"/>
    </row>
    <row r="59" spans="1:11" ht="21.75" customHeight="1" thickBot="1">
      <c r="A59" s="152" t="s">
        <v>283</v>
      </c>
      <c r="B59" s="153" t="s">
        <v>311</v>
      </c>
      <c r="C59" s="154">
        <f>+C47+C53</f>
        <v>150000</v>
      </c>
      <c r="D59" s="154">
        <f t="shared" ref="D59:F59" si="12">+D47+D53</f>
        <v>150000</v>
      </c>
      <c r="E59" s="154">
        <f t="shared" si="12"/>
        <v>0</v>
      </c>
      <c r="F59" s="154">
        <f t="shared" si="12"/>
        <v>150000</v>
      </c>
      <c r="G59" s="153" t="s">
        <v>312</v>
      </c>
      <c r="H59" s="13">
        <f>SUM(H47:H58)</f>
        <v>0</v>
      </c>
      <c r="I59" s="13">
        <f t="shared" ref="I59:K59" si="13">SUM(I47:I58)</f>
        <v>0</v>
      </c>
      <c r="J59" s="13">
        <f t="shared" si="13"/>
        <v>0</v>
      </c>
      <c r="K59" s="13">
        <f t="shared" si="13"/>
        <v>0</v>
      </c>
    </row>
    <row r="60" spans="1:11" ht="13.5" thickBot="1">
      <c r="A60" s="152" t="s">
        <v>313</v>
      </c>
      <c r="B60" s="163" t="s">
        <v>314</v>
      </c>
      <c r="C60" s="164">
        <f>+C46+C59</f>
        <v>150000</v>
      </c>
      <c r="D60" s="164">
        <f t="shared" ref="D60:F60" si="14">+D46+D59</f>
        <v>150000</v>
      </c>
      <c r="E60" s="164">
        <f t="shared" si="14"/>
        <v>0</v>
      </c>
      <c r="F60" s="164">
        <f t="shared" si="14"/>
        <v>150000</v>
      </c>
      <c r="G60" s="163" t="s">
        <v>315</v>
      </c>
      <c r="H60" s="164">
        <f>+H46+H59</f>
        <v>150000</v>
      </c>
      <c r="I60" s="164">
        <f t="shared" ref="I60:K60" si="15">+I46+I59</f>
        <v>1137000</v>
      </c>
      <c r="J60" s="164">
        <f t="shared" si="15"/>
        <v>146900</v>
      </c>
      <c r="K60" s="164">
        <f t="shared" si="15"/>
        <v>1283900</v>
      </c>
    </row>
    <row r="61" spans="1:11" ht="13.5" thickBot="1">
      <c r="A61" s="152" t="s">
        <v>316</v>
      </c>
      <c r="B61" s="163" t="s">
        <v>281</v>
      </c>
      <c r="C61" s="164">
        <f>IF(C46-H46&lt;0,H46-C46,"-")</f>
        <v>150000</v>
      </c>
      <c r="D61" s="164">
        <f>IF(D46-I46&lt;0,I46-D46,"-")</f>
        <v>1137000</v>
      </c>
      <c r="E61" s="164">
        <f>IF(E46-J46&lt;0,J46-E46,"-")</f>
        <v>146900</v>
      </c>
      <c r="F61" s="164">
        <f>IF(F46-K46&lt;0,K46-F46,"-")</f>
        <v>1283900</v>
      </c>
      <c r="G61" s="163" t="s">
        <v>282</v>
      </c>
      <c r="H61" s="164" t="str">
        <f>IF(C46-H46&gt;0,C46-H46,"-")</f>
        <v>-</v>
      </c>
      <c r="I61" s="164" t="str">
        <f>IF(D46-I46&gt;0,D46-I46,"-")</f>
        <v>-</v>
      </c>
      <c r="J61" s="164" t="str">
        <f>IF(E46-J46&gt;0,E46-J46,"-")</f>
        <v>-</v>
      </c>
      <c r="K61" s="164" t="str">
        <f>IF(F46-K46&gt;0,F46-K46,"-")</f>
        <v>-</v>
      </c>
    </row>
    <row r="62" spans="1:11" ht="13.5" thickBot="1">
      <c r="A62" s="152" t="s">
        <v>317</v>
      </c>
      <c r="B62" s="163" t="s">
        <v>284</v>
      </c>
      <c r="C62" s="164" t="str">
        <f>IF(C46+C47-H60&lt;0,H60-(C46+C47),"-")</f>
        <v>-</v>
      </c>
      <c r="D62" s="164">
        <f>IF(D46+D47-I60&lt;0,I60-(D46+D47),"-")</f>
        <v>987000</v>
      </c>
      <c r="E62" s="164">
        <f>IF(E46+E47-J60&lt;0,J60-(E46+E47),"-")</f>
        <v>146900</v>
      </c>
      <c r="F62" s="164">
        <f>IF(F46+F47-K60&lt;0,K60-(F46+F47),"-")</f>
        <v>1133900</v>
      </c>
      <c r="G62" s="163" t="s">
        <v>285</v>
      </c>
      <c r="H62" s="164" t="str">
        <f>IF(C46+C47-H60&gt;0,C46+C47-H60,"-")</f>
        <v>-</v>
      </c>
      <c r="I62" s="164" t="str">
        <f>IF(D46+D47-I60&gt;0,D46+D47-I60,"-")</f>
        <v>-</v>
      </c>
      <c r="J62" s="164" t="str">
        <f>IF(E46+E47-J60&gt;0,E46+E47-J60,"-")</f>
        <v>-</v>
      </c>
      <c r="K62" s="164" t="str">
        <f>IF(F46+F47-K60&gt;0,F46+F47-K60,"-")</f>
        <v>-</v>
      </c>
    </row>
    <row r="63" spans="1:11" ht="13.5" thickBot="1">
      <c r="A63" s="152" t="s">
        <v>320</v>
      </c>
      <c r="B63" s="163" t="s">
        <v>319</v>
      </c>
      <c r="C63" s="164">
        <f t="shared" ref="C63:F63" si="16">SUM(C60,C27)</f>
        <v>201193000</v>
      </c>
      <c r="D63" s="164">
        <f t="shared" si="16"/>
        <v>220880037</v>
      </c>
      <c r="E63" s="164">
        <f t="shared" si="16"/>
        <v>5291009</v>
      </c>
      <c r="F63" s="164">
        <f t="shared" si="16"/>
        <v>226171046</v>
      </c>
      <c r="G63" s="163" t="s">
        <v>318</v>
      </c>
      <c r="H63" s="164">
        <f t="shared" ref="H63:K63" si="17">SUM(H60,H27)</f>
        <v>201193000</v>
      </c>
      <c r="I63" s="164">
        <f t="shared" si="17"/>
        <v>220880037</v>
      </c>
      <c r="J63" s="164">
        <f t="shared" si="17"/>
        <v>5291009</v>
      </c>
      <c r="K63" s="164">
        <f t="shared" si="17"/>
        <v>226171046</v>
      </c>
    </row>
  </sheetData>
  <mergeCells count="4">
    <mergeCell ref="A3:A4"/>
    <mergeCell ref="B30:G30"/>
    <mergeCell ref="A33:A34"/>
    <mergeCell ref="B31:K3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3" orientation="landscape" verticalDpi="300" r:id="rId1"/>
  <headerFooter alignWithMargins="0">
    <oddHeader xml:space="preserve">&amp;R&amp;"Times New Roman CE,Félkövér dőlt"&amp;14 2. melléklet&amp;11 </oddHeader>
  </headerFooter>
  <rowBreaks count="1" manualBreakCount="1">
    <brk id="3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AO67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H30" activeCellId="4" sqref="J9 D4 H4 D30 H30"/>
    </sheetView>
  </sheetViews>
  <sheetFormatPr defaultRowHeight="12.75"/>
  <cols>
    <col min="1" max="1" width="8.42578125" style="47" customWidth="1"/>
    <col min="2" max="2" width="54.85546875" style="8" bestFit="1" customWidth="1"/>
    <col min="3" max="10" width="12.28515625" style="8" customWidth="1"/>
    <col min="11" max="11" width="17.42578125" style="8" hidden="1" customWidth="1"/>
    <col min="12" max="15" width="21.5703125" style="8" hidden="1" customWidth="1"/>
    <col min="16" max="17" width="9.140625" style="8"/>
    <col min="18" max="19" width="9.5703125" style="8" hidden="1" customWidth="1"/>
    <col min="20" max="20" width="8.7109375" style="8" hidden="1" customWidth="1"/>
    <col min="21" max="21" width="9.5703125" style="8" hidden="1" customWidth="1"/>
    <col min="22" max="22" width="9.140625" style="8" hidden="1" customWidth="1"/>
    <col min="23" max="23" width="9.5703125" style="8" hidden="1" customWidth="1"/>
    <col min="24" max="24" width="8.7109375" style="8" hidden="1" customWidth="1"/>
    <col min="25" max="26" width="16.5703125" style="8" hidden="1" customWidth="1"/>
    <col min="27" max="27" width="15.5703125" style="8" hidden="1" customWidth="1"/>
    <col min="28" max="28" width="16.5703125" style="8" hidden="1" customWidth="1"/>
    <col min="29" max="29" width="12.140625" style="8" hidden="1" customWidth="1"/>
    <col min="30" max="30" width="16.5703125" style="8" hidden="1" customWidth="1"/>
    <col min="31" max="32" width="15.5703125" style="8" hidden="1" customWidth="1"/>
    <col min="33" max="33" width="13.140625" style="8" hidden="1" customWidth="1"/>
    <col min="34" max="34" width="15.5703125" style="8" hidden="1" customWidth="1"/>
    <col min="35" max="35" width="10.42578125" style="8" hidden="1" customWidth="1"/>
    <col min="36" max="36" width="15.5703125" style="8" hidden="1" customWidth="1"/>
    <col min="37" max="37" width="9.140625" style="8" customWidth="1"/>
    <col min="38" max="39" width="14" style="234" bestFit="1" customWidth="1"/>
    <col min="40" max="40" width="12.140625" style="234" bestFit="1" customWidth="1"/>
    <col min="41" max="41" width="14" style="234" bestFit="1" customWidth="1"/>
    <col min="42" max="267" width="9.140625" style="8"/>
    <col min="268" max="268" width="11.85546875" style="8" customWidth="1"/>
    <col min="269" max="269" width="67.85546875" style="8" customWidth="1"/>
    <col min="270" max="270" width="21.42578125" style="8" customWidth="1"/>
    <col min="271" max="523" width="9.140625" style="8"/>
    <col min="524" max="524" width="11.85546875" style="8" customWidth="1"/>
    <col min="525" max="525" width="67.85546875" style="8" customWidth="1"/>
    <col min="526" max="526" width="21.42578125" style="8" customWidth="1"/>
    <col min="527" max="779" width="9.140625" style="8"/>
    <col min="780" max="780" width="11.85546875" style="8" customWidth="1"/>
    <col min="781" max="781" width="67.85546875" style="8" customWidth="1"/>
    <col min="782" max="782" width="21.42578125" style="8" customWidth="1"/>
    <col min="783" max="1035" width="9.140625" style="8"/>
    <col min="1036" max="1036" width="11.85546875" style="8" customWidth="1"/>
    <col min="1037" max="1037" width="67.85546875" style="8" customWidth="1"/>
    <col min="1038" max="1038" width="21.42578125" style="8" customWidth="1"/>
    <col min="1039" max="1291" width="9.140625" style="8"/>
    <col min="1292" max="1292" width="11.85546875" style="8" customWidth="1"/>
    <col min="1293" max="1293" width="67.85546875" style="8" customWidth="1"/>
    <col min="1294" max="1294" width="21.42578125" style="8" customWidth="1"/>
    <col min="1295" max="1547" width="9.140625" style="8"/>
    <col min="1548" max="1548" width="11.85546875" style="8" customWidth="1"/>
    <col min="1549" max="1549" width="67.85546875" style="8" customWidth="1"/>
    <col min="1550" max="1550" width="21.42578125" style="8" customWidth="1"/>
    <col min="1551" max="1803" width="9.140625" style="8"/>
    <col min="1804" max="1804" width="11.85546875" style="8" customWidth="1"/>
    <col min="1805" max="1805" width="67.85546875" style="8" customWidth="1"/>
    <col min="1806" max="1806" width="21.42578125" style="8" customWidth="1"/>
    <col min="1807" max="2059" width="9.140625" style="8"/>
    <col min="2060" max="2060" width="11.85546875" style="8" customWidth="1"/>
    <col min="2061" max="2061" width="67.85546875" style="8" customWidth="1"/>
    <col min="2062" max="2062" width="21.42578125" style="8" customWidth="1"/>
    <col min="2063" max="2315" width="9.140625" style="8"/>
    <col min="2316" max="2316" width="11.85546875" style="8" customWidth="1"/>
    <col min="2317" max="2317" width="67.85546875" style="8" customWidth="1"/>
    <col min="2318" max="2318" width="21.42578125" style="8" customWidth="1"/>
    <col min="2319" max="2571" width="9.140625" style="8"/>
    <col min="2572" max="2572" width="11.85546875" style="8" customWidth="1"/>
    <col min="2573" max="2573" width="67.85546875" style="8" customWidth="1"/>
    <col min="2574" max="2574" width="21.42578125" style="8" customWidth="1"/>
    <col min="2575" max="2827" width="9.140625" style="8"/>
    <col min="2828" max="2828" width="11.85546875" style="8" customWidth="1"/>
    <col min="2829" max="2829" width="67.85546875" style="8" customWidth="1"/>
    <col min="2830" max="2830" width="21.42578125" style="8" customWidth="1"/>
    <col min="2831" max="3083" width="9.140625" style="8"/>
    <col min="3084" max="3084" width="11.85546875" style="8" customWidth="1"/>
    <col min="3085" max="3085" width="67.85546875" style="8" customWidth="1"/>
    <col min="3086" max="3086" width="21.42578125" style="8" customWidth="1"/>
    <col min="3087" max="3339" width="9.140625" style="8"/>
    <col min="3340" max="3340" width="11.85546875" style="8" customWidth="1"/>
    <col min="3341" max="3341" width="67.85546875" style="8" customWidth="1"/>
    <col min="3342" max="3342" width="21.42578125" style="8" customWidth="1"/>
    <col min="3343" max="3595" width="9.140625" style="8"/>
    <col min="3596" max="3596" width="11.85546875" style="8" customWidth="1"/>
    <col min="3597" max="3597" width="67.85546875" style="8" customWidth="1"/>
    <col min="3598" max="3598" width="21.42578125" style="8" customWidth="1"/>
    <col min="3599" max="3851" width="9.140625" style="8"/>
    <col min="3852" max="3852" width="11.85546875" style="8" customWidth="1"/>
    <col min="3853" max="3853" width="67.85546875" style="8" customWidth="1"/>
    <col min="3854" max="3854" width="21.42578125" style="8" customWidth="1"/>
    <col min="3855" max="4107" width="9.140625" style="8"/>
    <col min="4108" max="4108" width="11.85546875" style="8" customWidth="1"/>
    <col min="4109" max="4109" width="67.85546875" style="8" customWidth="1"/>
    <col min="4110" max="4110" width="21.42578125" style="8" customWidth="1"/>
    <col min="4111" max="4363" width="9.140625" style="8"/>
    <col min="4364" max="4364" width="11.85546875" style="8" customWidth="1"/>
    <col min="4365" max="4365" width="67.85546875" style="8" customWidth="1"/>
    <col min="4366" max="4366" width="21.42578125" style="8" customWidth="1"/>
    <col min="4367" max="4619" width="9.140625" style="8"/>
    <col min="4620" max="4620" width="11.85546875" style="8" customWidth="1"/>
    <col min="4621" max="4621" width="67.85546875" style="8" customWidth="1"/>
    <col min="4622" max="4622" width="21.42578125" style="8" customWidth="1"/>
    <col min="4623" max="4875" width="9.140625" style="8"/>
    <col min="4876" max="4876" width="11.85546875" style="8" customWidth="1"/>
    <col min="4877" max="4877" width="67.85546875" style="8" customWidth="1"/>
    <col min="4878" max="4878" width="21.42578125" style="8" customWidth="1"/>
    <col min="4879" max="5131" width="9.140625" style="8"/>
    <col min="5132" max="5132" width="11.85546875" style="8" customWidth="1"/>
    <col min="5133" max="5133" width="67.85546875" style="8" customWidth="1"/>
    <col min="5134" max="5134" width="21.42578125" style="8" customWidth="1"/>
    <col min="5135" max="5387" width="9.140625" style="8"/>
    <col min="5388" max="5388" width="11.85546875" style="8" customWidth="1"/>
    <col min="5389" max="5389" width="67.85546875" style="8" customWidth="1"/>
    <col min="5390" max="5390" width="21.42578125" style="8" customWidth="1"/>
    <col min="5391" max="5643" width="9.140625" style="8"/>
    <col min="5644" max="5644" width="11.85546875" style="8" customWidth="1"/>
    <col min="5645" max="5645" width="67.85546875" style="8" customWidth="1"/>
    <col min="5646" max="5646" width="21.42578125" style="8" customWidth="1"/>
    <col min="5647" max="5899" width="9.140625" style="8"/>
    <col min="5900" max="5900" width="11.85546875" style="8" customWidth="1"/>
    <col min="5901" max="5901" width="67.85546875" style="8" customWidth="1"/>
    <col min="5902" max="5902" width="21.42578125" style="8" customWidth="1"/>
    <col min="5903" max="6155" width="9.140625" style="8"/>
    <col min="6156" max="6156" width="11.85546875" style="8" customWidth="1"/>
    <col min="6157" max="6157" width="67.85546875" style="8" customWidth="1"/>
    <col min="6158" max="6158" width="21.42578125" style="8" customWidth="1"/>
    <col min="6159" max="6411" width="9.140625" style="8"/>
    <col min="6412" max="6412" width="11.85546875" style="8" customWidth="1"/>
    <col min="6413" max="6413" width="67.85546875" style="8" customWidth="1"/>
    <col min="6414" max="6414" width="21.42578125" style="8" customWidth="1"/>
    <col min="6415" max="6667" width="9.140625" style="8"/>
    <col min="6668" max="6668" width="11.85546875" style="8" customWidth="1"/>
    <col min="6669" max="6669" width="67.85546875" style="8" customWidth="1"/>
    <col min="6670" max="6670" width="21.42578125" style="8" customWidth="1"/>
    <col min="6671" max="6923" width="9.140625" style="8"/>
    <col min="6924" max="6924" width="11.85546875" style="8" customWidth="1"/>
    <col min="6925" max="6925" width="67.85546875" style="8" customWidth="1"/>
    <col min="6926" max="6926" width="21.42578125" style="8" customWidth="1"/>
    <col min="6927" max="7179" width="9.140625" style="8"/>
    <col min="7180" max="7180" width="11.85546875" style="8" customWidth="1"/>
    <col min="7181" max="7181" width="67.85546875" style="8" customWidth="1"/>
    <col min="7182" max="7182" width="21.42578125" style="8" customWidth="1"/>
    <col min="7183" max="7435" width="9.140625" style="8"/>
    <col min="7436" max="7436" width="11.85546875" style="8" customWidth="1"/>
    <col min="7437" max="7437" width="67.85546875" style="8" customWidth="1"/>
    <col min="7438" max="7438" width="21.42578125" style="8" customWidth="1"/>
    <col min="7439" max="7691" width="9.140625" style="8"/>
    <col min="7692" max="7692" width="11.85546875" style="8" customWidth="1"/>
    <col min="7693" max="7693" width="67.85546875" style="8" customWidth="1"/>
    <col min="7694" max="7694" width="21.42578125" style="8" customWidth="1"/>
    <col min="7695" max="7947" width="9.140625" style="8"/>
    <col min="7948" max="7948" width="11.85546875" style="8" customWidth="1"/>
    <col min="7949" max="7949" width="67.85546875" style="8" customWidth="1"/>
    <col min="7950" max="7950" width="21.42578125" style="8" customWidth="1"/>
    <col min="7951" max="8203" width="9.140625" style="8"/>
    <col min="8204" max="8204" width="11.85546875" style="8" customWidth="1"/>
    <col min="8205" max="8205" width="67.85546875" style="8" customWidth="1"/>
    <col min="8206" max="8206" width="21.42578125" style="8" customWidth="1"/>
    <col min="8207" max="8459" width="9.140625" style="8"/>
    <col min="8460" max="8460" width="11.85546875" style="8" customWidth="1"/>
    <col min="8461" max="8461" width="67.85546875" style="8" customWidth="1"/>
    <col min="8462" max="8462" width="21.42578125" style="8" customWidth="1"/>
    <col min="8463" max="8715" width="9.140625" style="8"/>
    <col min="8716" max="8716" width="11.85546875" style="8" customWidth="1"/>
    <col min="8717" max="8717" width="67.85546875" style="8" customWidth="1"/>
    <col min="8718" max="8718" width="21.42578125" style="8" customWidth="1"/>
    <col min="8719" max="8971" width="9.140625" style="8"/>
    <col min="8972" max="8972" width="11.85546875" style="8" customWidth="1"/>
    <col min="8973" max="8973" width="67.85546875" style="8" customWidth="1"/>
    <col min="8974" max="8974" width="21.42578125" style="8" customWidth="1"/>
    <col min="8975" max="9227" width="9.140625" style="8"/>
    <col min="9228" max="9228" width="11.85546875" style="8" customWidth="1"/>
    <col min="9229" max="9229" width="67.85546875" style="8" customWidth="1"/>
    <col min="9230" max="9230" width="21.42578125" style="8" customWidth="1"/>
    <col min="9231" max="9483" width="9.140625" style="8"/>
    <col min="9484" max="9484" width="11.85546875" style="8" customWidth="1"/>
    <col min="9485" max="9485" width="67.85546875" style="8" customWidth="1"/>
    <col min="9486" max="9486" width="21.42578125" style="8" customWidth="1"/>
    <col min="9487" max="9739" width="9.140625" style="8"/>
    <col min="9740" max="9740" width="11.85546875" style="8" customWidth="1"/>
    <col min="9741" max="9741" width="67.85546875" style="8" customWidth="1"/>
    <col min="9742" max="9742" width="21.42578125" style="8" customWidth="1"/>
    <col min="9743" max="9995" width="9.140625" style="8"/>
    <col min="9996" max="9996" width="11.85546875" style="8" customWidth="1"/>
    <col min="9997" max="9997" width="67.85546875" style="8" customWidth="1"/>
    <col min="9998" max="9998" width="21.42578125" style="8" customWidth="1"/>
    <col min="9999" max="10251" width="9.140625" style="8"/>
    <col min="10252" max="10252" width="11.85546875" style="8" customWidth="1"/>
    <col min="10253" max="10253" width="67.85546875" style="8" customWidth="1"/>
    <col min="10254" max="10254" width="21.42578125" style="8" customWidth="1"/>
    <col min="10255" max="10507" width="9.140625" style="8"/>
    <col min="10508" max="10508" width="11.85546875" style="8" customWidth="1"/>
    <col min="10509" max="10509" width="67.85546875" style="8" customWidth="1"/>
    <col min="10510" max="10510" width="21.42578125" style="8" customWidth="1"/>
    <col min="10511" max="10763" width="9.140625" style="8"/>
    <col min="10764" max="10764" width="11.85546875" style="8" customWidth="1"/>
    <col min="10765" max="10765" width="67.85546875" style="8" customWidth="1"/>
    <col min="10766" max="10766" width="21.42578125" style="8" customWidth="1"/>
    <col min="10767" max="11019" width="9.140625" style="8"/>
    <col min="11020" max="11020" width="11.85546875" style="8" customWidth="1"/>
    <col min="11021" max="11021" width="67.85546875" style="8" customWidth="1"/>
    <col min="11022" max="11022" width="21.42578125" style="8" customWidth="1"/>
    <col min="11023" max="11275" width="9.140625" style="8"/>
    <col min="11276" max="11276" width="11.85546875" style="8" customWidth="1"/>
    <col min="11277" max="11277" width="67.85546875" style="8" customWidth="1"/>
    <col min="11278" max="11278" width="21.42578125" style="8" customWidth="1"/>
    <col min="11279" max="11531" width="9.140625" style="8"/>
    <col min="11532" max="11532" width="11.85546875" style="8" customWidth="1"/>
    <col min="11533" max="11533" width="67.85546875" style="8" customWidth="1"/>
    <col min="11534" max="11534" width="21.42578125" style="8" customWidth="1"/>
    <col min="11535" max="11787" width="9.140625" style="8"/>
    <col min="11788" max="11788" width="11.85546875" style="8" customWidth="1"/>
    <col min="11789" max="11789" width="67.85546875" style="8" customWidth="1"/>
    <col min="11790" max="11790" width="21.42578125" style="8" customWidth="1"/>
    <col min="11791" max="12043" width="9.140625" style="8"/>
    <col min="12044" max="12044" width="11.85546875" style="8" customWidth="1"/>
    <col min="12045" max="12045" width="67.85546875" style="8" customWidth="1"/>
    <col min="12046" max="12046" width="21.42578125" style="8" customWidth="1"/>
    <col min="12047" max="12299" width="9.140625" style="8"/>
    <col min="12300" max="12300" width="11.85546875" style="8" customWidth="1"/>
    <col min="12301" max="12301" width="67.85546875" style="8" customWidth="1"/>
    <col min="12302" max="12302" width="21.42578125" style="8" customWidth="1"/>
    <col min="12303" max="12555" width="9.140625" style="8"/>
    <col min="12556" max="12556" width="11.85546875" style="8" customWidth="1"/>
    <col min="12557" max="12557" width="67.85546875" style="8" customWidth="1"/>
    <col min="12558" max="12558" width="21.42578125" style="8" customWidth="1"/>
    <col min="12559" max="12811" width="9.140625" style="8"/>
    <col min="12812" max="12812" width="11.85546875" style="8" customWidth="1"/>
    <col min="12813" max="12813" width="67.85546875" style="8" customWidth="1"/>
    <col min="12814" max="12814" width="21.42578125" style="8" customWidth="1"/>
    <col min="12815" max="13067" width="9.140625" style="8"/>
    <col min="13068" max="13068" width="11.85546875" style="8" customWidth="1"/>
    <col min="13069" max="13069" width="67.85546875" style="8" customWidth="1"/>
    <col min="13070" max="13070" width="21.42578125" style="8" customWidth="1"/>
    <col min="13071" max="13323" width="9.140625" style="8"/>
    <col min="13324" max="13324" width="11.85546875" style="8" customWidth="1"/>
    <col min="13325" max="13325" width="67.85546875" style="8" customWidth="1"/>
    <col min="13326" max="13326" width="21.42578125" style="8" customWidth="1"/>
    <col min="13327" max="13579" width="9.140625" style="8"/>
    <col min="13580" max="13580" width="11.85546875" style="8" customWidth="1"/>
    <col min="13581" max="13581" width="67.85546875" style="8" customWidth="1"/>
    <col min="13582" max="13582" width="21.42578125" style="8" customWidth="1"/>
    <col min="13583" max="13835" width="9.140625" style="8"/>
    <col min="13836" max="13836" width="11.85546875" style="8" customWidth="1"/>
    <col min="13837" max="13837" width="67.85546875" style="8" customWidth="1"/>
    <col min="13838" max="13838" width="21.42578125" style="8" customWidth="1"/>
    <col min="13839" max="14091" width="9.140625" style="8"/>
    <col min="14092" max="14092" width="11.85546875" style="8" customWidth="1"/>
    <col min="14093" max="14093" width="67.85546875" style="8" customWidth="1"/>
    <col min="14094" max="14094" width="21.42578125" style="8" customWidth="1"/>
    <col min="14095" max="14347" width="9.140625" style="8"/>
    <col min="14348" max="14348" width="11.85546875" style="8" customWidth="1"/>
    <col min="14349" max="14349" width="67.85546875" style="8" customWidth="1"/>
    <col min="14350" max="14350" width="21.42578125" style="8" customWidth="1"/>
    <col min="14351" max="14603" width="9.140625" style="8"/>
    <col min="14604" max="14604" width="11.85546875" style="8" customWidth="1"/>
    <col min="14605" max="14605" width="67.85546875" style="8" customWidth="1"/>
    <col min="14606" max="14606" width="21.42578125" style="8" customWidth="1"/>
    <col min="14607" max="14859" width="9.140625" style="8"/>
    <col min="14860" max="14860" width="11.85546875" style="8" customWidth="1"/>
    <col min="14861" max="14861" width="67.85546875" style="8" customWidth="1"/>
    <col min="14862" max="14862" width="21.42578125" style="8" customWidth="1"/>
    <col min="14863" max="15115" width="9.140625" style="8"/>
    <col min="15116" max="15116" width="11.85546875" style="8" customWidth="1"/>
    <col min="15117" max="15117" width="67.85546875" style="8" customWidth="1"/>
    <col min="15118" max="15118" width="21.42578125" style="8" customWidth="1"/>
    <col min="15119" max="15371" width="9.140625" style="8"/>
    <col min="15372" max="15372" width="11.85546875" style="8" customWidth="1"/>
    <col min="15373" max="15373" width="67.85546875" style="8" customWidth="1"/>
    <col min="15374" max="15374" width="21.42578125" style="8" customWidth="1"/>
    <col min="15375" max="15627" width="9.140625" style="8"/>
    <col min="15628" max="15628" width="11.85546875" style="8" customWidth="1"/>
    <col min="15629" max="15629" width="67.85546875" style="8" customWidth="1"/>
    <col min="15630" max="15630" width="21.42578125" style="8" customWidth="1"/>
    <col min="15631" max="15883" width="9.140625" style="8"/>
    <col min="15884" max="15884" width="11.85546875" style="8" customWidth="1"/>
    <col min="15885" max="15885" width="67.85546875" style="8" customWidth="1"/>
    <col min="15886" max="15886" width="21.42578125" style="8" customWidth="1"/>
    <col min="15887" max="16139" width="9.140625" style="8"/>
    <col min="16140" max="16140" width="11.85546875" style="8" customWidth="1"/>
    <col min="16141" max="16141" width="67.85546875" style="8" customWidth="1"/>
    <col min="16142" max="16142" width="21.42578125" style="8" customWidth="1"/>
    <col min="16143" max="16384" width="9.140625" style="8"/>
  </cols>
  <sheetData>
    <row r="1" spans="1:41" s="3" customFormat="1" ht="21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AL1" s="240"/>
      <c r="AM1" s="240"/>
      <c r="AN1" s="240"/>
      <c r="AO1" s="240"/>
    </row>
    <row r="2" spans="1:41" s="5" customFormat="1" ht="15.95" customHeight="1" thickBo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AL2" s="241"/>
      <c r="AM2" s="241"/>
      <c r="AN2" s="241"/>
      <c r="AO2" s="241"/>
    </row>
    <row r="3" spans="1:41" ht="15.75" customHeight="1" thickBot="1">
      <c r="A3" s="6" t="s">
        <v>0</v>
      </c>
      <c r="B3" s="7" t="s">
        <v>1</v>
      </c>
      <c r="C3" s="259" t="s">
        <v>2</v>
      </c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</row>
    <row r="4" spans="1:41" s="11" customFormat="1" ht="51.75" customHeight="1" thickBot="1">
      <c r="A4" s="9">
        <v>1</v>
      </c>
      <c r="B4" s="10" t="s">
        <v>3</v>
      </c>
      <c r="C4" s="69" t="s">
        <v>350</v>
      </c>
      <c r="D4" s="248" t="s">
        <v>362</v>
      </c>
      <c r="E4" s="69" t="s">
        <v>344</v>
      </c>
      <c r="F4" s="69" t="s">
        <v>345</v>
      </c>
      <c r="G4" s="69" t="s">
        <v>351</v>
      </c>
      <c r="H4" s="248" t="s">
        <v>362</v>
      </c>
      <c r="I4" s="69" t="s">
        <v>344</v>
      </c>
      <c r="J4" s="69" t="s">
        <v>345</v>
      </c>
      <c r="K4" s="69" t="s">
        <v>352</v>
      </c>
      <c r="L4" s="69" t="s">
        <v>344</v>
      </c>
      <c r="M4" s="69" t="s">
        <v>345</v>
      </c>
      <c r="N4" s="69" t="s">
        <v>346</v>
      </c>
      <c r="O4" s="69" t="s">
        <v>345</v>
      </c>
      <c r="Y4" s="223" t="s">
        <v>350</v>
      </c>
      <c r="Z4" s="69" t="s">
        <v>345</v>
      </c>
      <c r="AA4" s="226" t="s">
        <v>344</v>
      </c>
      <c r="AB4" s="223" t="s">
        <v>345</v>
      </c>
      <c r="AC4" s="226" t="s">
        <v>346</v>
      </c>
      <c r="AD4" s="223" t="s">
        <v>345</v>
      </c>
      <c r="AE4" s="226" t="s">
        <v>351</v>
      </c>
      <c r="AF4" s="69" t="s">
        <v>345</v>
      </c>
      <c r="AG4" s="223" t="s">
        <v>344</v>
      </c>
      <c r="AH4" s="226" t="s">
        <v>345</v>
      </c>
      <c r="AI4" s="223" t="s">
        <v>346</v>
      </c>
      <c r="AJ4" s="226" t="s">
        <v>345</v>
      </c>
      <c r="AL4" s="242"/>
      <c r="AM4" s="242"/>
      <c r="AN4" s="242"/>
      <c r="AO4" s="242"/>
    </row>
    <row r="5" spans="1:41" s="14" customFormat="1" ht="12" customHeight="1" thickBot="1">
      <c r="A5" s="9" t="s">
        <v>4</v>
      </c>
      <c r="B5" s="12" t="s">
        <v>68</v>
      </c>
      <c r="C5" s="13">
        <v>6817298</v>
      </c>
      <c r="D5" s="13">
        <v>34575298</v>
      </c>
      <c r="E5" s="13"/>
      <c r="F5" s="13">
        <v>34575298</v>
      </c>
      <c r="G5" s="13">
        <v>9780000</v>
      </c>
      <c r="H5" s="13">
        <v>9780000</v>
      </c>
      <c r="I5" s="13"/>
      <c r="J5" s="13">
        <v>9780000</v>
      </c>
      <c r="K5" s="13"/>
      <c r="L5" s="13"/>
      <c r="M5" s="13"/>
      <c r="N5" s="13"/>
      <c r="O5" s="13"/>
      <c r="R5" s="53">
        <f t="shared" ref="R5:R36" si="0">SUM(C5,G5)</f>
        <v>16597298</v>
      </c>
      <c r="S5" s="53">
        <f t="shared" ref="S5:S36" si="1">SUM(D5,H5)</f>
        <v>44355298</v>
      </c>
      <c r="T5" s="53">
        <f t="shared" ref="T5:T36" si="2">SUM(E5,I5)</f>
        <v>0</v>
      </c>
      <c r="U5" s="53">
        <f t="shared" ref="U5:U36" si="3">SUM(F5,J5)</f>
        <v>44355298</v>
      </c>
      <c r="V5" s="53" t="e">
        <f>SUM(#REF!,#REF!)</f>
        <v>#REF!</v>
      </c>
      <c r="W5" s="53" t="e">
        <f>SUM(#REF!,#REF!)</f>
        <v>#REF!</v>
      </c>
      <c r="Y5" s="235">
        <f>C5+'4. sz. mell'!C5</f>
        <v>73358298</v>
      </c>
      <c r="Z5" s="235">
        <f>D5+'4. sz. mell'!D5</f>
        <v>73331298</v>
      </c>
      <c r="AA5" s="235">
        <f>E5+'4. sz. mell'!E5</f>
        <v>-53000</v>
      </c>
      <c r="AB5" s="235">
        <f>F5+'4. sz. mell'!F5</f>
        <v>73278298</v>
      </c>
      <c r="AC5" s="235" t="e">
        <f>#REF!+'4. sz. mell'!#REF!</f>
        <v>#REF!</v>
      </c>
      <c r="AD5" s="235" t="e">
        <f>#REF!+'4. sz. mell'!#REF!</f>
        <v>#REF!</v>
      </c>
      <c r="AE5" s="235">
        <f>G5+'4. sz. mell'!G5</f>
        <v>13522000</v>
      </c>
      <c r="AF5" s="235">
        <f>H5+'4. sz. mell'!H5</f>
        <v>13522000</v>
      </c>
      <c r="AG5" s="235">
        <f>I5+'4. sz. mell'!I5</f>
        <v>53000</v>
      </c>
      <c r="AH5" s="235">
        <f>J5+'4. sz. mell'!J5</f>
        <v>13575000</v>
      </c>
      <c r="AI5" s="235" t="e">
        <f>#REF!+'4. sz. mell'!#REF!</f>
        <v>#REF!</v>
      </c>
      <c r="AJ5" s="235" t="e">
        <f>#REF!+'4. sz. mell'!#REF!</f>
        <v>#REF!</v>
      </c>
      <c r="AL5" s="234">
        <f t="shared" ref="AL5:AL63" si="4">SUM(C5,G5)</f>
        <v>16597298</v>
      </c>
      <c r="AM5" s="234">
        <f t="shared" ref="AM5:AM63" si="5">SUM(D5,H5)</f>
        <v>44355298</v>
      </c>
      <c r="AN5" s="234">
        <f t="shared" ref="AN5:AN63" si="6">SUM(E5,I5)</f>
        <v>0</v>
      </c>
      <c r="AO5" s="234">
        <f t="shared" ref="AO5:AO63" si="7">SUM(F5,J5)</f>
        <v>44355298</v>
      </c>
    </row>
    <row r="6" spans="1:41" s="14" customFormat="1" ht="12" customHeight="1" thickBot="1">
      <c r="A6" s="9" t="s">
        <v>10</v>
      </c>
      <c r="B6" s="12" t="s">
        <v>11</v>
      </c>
      <c r="C6" s="13">
        <f t="shared" ref="C6:O6" si="8">SUM(C7:C9)</f>
        <v>91557000</v>
      </c>
      <c r="D6" s="13">
        <f t="shared" si="8"/>
        <v>107617282</v>
      </c>
      <c r="E6" s="13">
        <f t="shared" si="8"/>
        <v>5480524</v>
      </c>
      <c r="F6" s="13">
        <f t="shared" si="8"/>
        <v>113097806</v>
      </c>
      <c r="G6" s="13">
        <f t="shared" si="8"/>
        <v>15258000</v>
      </c>
      <c r="H6" s="13">
        <f t="shared" si="8"/>
        <v>16506869</v>
      </c>
      <c r="I6" s="13" t="e">
        <f t="shared" si="8"/>
        <v>#VALUE!</v>
      </c>
      <c r="J6" s="13">
        <f t="shared" si="8"/>
        <v>0</v>
      </c>
      <c r="K6" s="13">
        <f t="shared" si="8"/>
        <v>0</v>
      </c>
      <c r="L6" s="13">
        <f t="shared" si="8"/>
        <v>0</v>
      </c>
      <c r="M6" s="13">
        <f t="shared" si="8"/>
        <v>0</v>
      </c>
      <c r="N6" s="13">
        <f t="shared" si="8"/>
        <v>0</v>
      </c>
      <c r="O6" s="13">
        <f t="shared" si="8"/>
        <v>0</v>
      </c>
      <c r="R6" s="53">
        <f t="shared" si="0"/>
        <v>106815000</v>
      </c>
      <c r="S6" s="53">
        <f t="shared" si="1"/>
        <v>124124151</v>
      </c>
      <c r="T6" s="53" t="e">
        <f t="shared" si="2"/>
        <v>#VALUE!</v>
      </c>
      <c r="U6" s="53">
        <f t="shared" si="3"/>
        <v>113097806</v>
      </c>
      <c r="V6" s="53" t="e">
        <f>SUM(#REF!,#REF!)</f>
        <v>#REF!</v>
      </c>
      <c r="W6" s="53" t="e">
        <f>SUM(#REF!,#REF!)</f>
        <v>#REF!</v>
      </c>
      <c r="Y6" s="235">
        <f>C6+'4. sz. mell'!C6</f>
        <v>91557000</v>
      </c>
      <c r="Z6" s="235">
        <f>D6+'4. sz. mell'!D6</f>
        <v>110023282</v>
      </c>
      <c r="AA6" s="235">
        <f>E6+'4. sz. mell'!E6</f>
        <v>6236524</v>
      </c>
      <c r="AB6" s="235">
        <f>F6+'4. sz. mell'!F6</f>
        <v>116259806</v>
      </c>
      <c r="AC6" s="235" t="e">
        <f>#REF!+'4. sz. mell'!#REF!</f>
        <v>#REF!</v>
      </c>
      <c r="AD6" s="235" t="e">
        <f>#REF!+'4. sz. mell'!#REF!</f>
        <v>#REF!</v>
      </c>
      <c r="AE6" s="235">
        <f>G6+'4. sz. mell'!G6</f>
        <v>15258000</v>
      </c>
      <c r="AF6" s="235">
        <f>H6+'4. sz. mell'!H6</f>
        <v>16506869</v>
      </c>
      <c r="AG6" s="235" t="e">
        <f>I6+'4. sz. mell'!I6</f>
        <v>#VALUE!</v>
      </c>
      <c r="AH6" s="235">
        <f>J6+'4. sz. mell'!J6</f>
        <v>0</v>
      </c>
      <c r="AI6" s="235" t="e">
        <f>#REF!+'4. sz. mell'!#REF!</f>
        <v>#REF!</v>
      </c>
      <c r="AJ6" s="235" t="e">
        <f>#REF!+'4. sz. mell'!#REF!</f>
        <v>#REF!</v>
      </c>
      <c r="AL6" s="234">
        <f t="shared" si="4"/>
        <v>106815000</v>
      </c>
      <c r="AM6" s="234">
        <f t="shared" si="5"/>
        <v>124124151</v>
      </c>
      <c r="AN6" s="234" t="e">
        <f t="shared" si="6"/>
        <v>#VALUE!</v>
      </c>
      <c r="AO6" s="234">
        <f t="shared" si="7"/>
        <v>113097806</v>
      </c>
    </row>
    <row r="7" spans="1:41" s="18" customFormat="1" ht="12" customHeight="1">
      <c r="A7" s="15" t="s">
        <v>12</v>
      </c>
      <c r="B7" s="19" t="s">
        <v>13</v>
      </c>
      <c r="C7" s="17"/>
      <c r="D7" s="17">
        <v>0</v>
      </c>
      <c r="E7" s="17"/>
      <c r="F7" s="17">
        <v>0</v>
      </c>
      <c r="G7" s="17"/>
      <c r="H7" s="17">
        <v>0</v>
      </c>
      <c r="I7" s="17"/>
      <c r="J7" s="17">
        <v>0</v>
      </c>
      <c r="K7" s="17"/>
      <c r="L7" s="17"/>
      <c r="M7" s="17"/>
      <c r="N7" s="17"/>
      <c r="O7" s="17"/>
      <c r="R7" s="53">
        <f t="shared" si="0"/>
        <v>0</v>
      </c>
      <c r="S7" s="53">
        <f t="shared" si="1"/>
        <v>0</v>
      </c>
      <c r="T7" s="53">
        <f t="shared" si="2"/>
        <v>0</v>
      </c>
      <c r="U7" s="53">
        <f t="shared" si="3"/>
        <v>0</v>
      </c>
      <c r="V7" s="53" t="e">
        <f>SUM(#REF!,#REF!)</f>
        <v>#REF!</v>
      </c>
      <c r="W7" s="53" t="e">
        <f>SUM(#REF!,#REF!)</f>
        <v>#REF!</v>
      </c>
      <c r="Y7" s="235">
        <f>C7+'4. sz. mell'!C7</f>
        <v>0</v>
      </c>
      <c r="Z7" s="235">
        <f>D7+'4. sz. mell'!D7</f>
        <v>0</v>
      </c>
      <c r="AA7" s="235">
        <f>E7+'4. sz. mell'!E7</f>
        <v>0</v>
      </c>
      <c r="AB7" s="235">
        <f>F7+'4. sz. mell'!F7</f>
        <v>0</v>
      </c>
      <c r="AC7" s="235" t="e">
        <f>#REF!+'4. sz. mell'!#REF!</f>
        <v>#REF!</v>
      </c>
      <c r="AD7" s="235" t="e">
        <f>#REF!+'4. sz. mell'!#REF!</f>
        <v>#REF!</v>
      </c>
      <c r="AE7" s="235">
        <f>G7+'4. sz. mell'!G7</f>
        <v>0</v>
      </c>
      <c r="AF7" s="235">
        <f>H7+'4. sz. mell'!H7</f>
        <v>0</v>
      </c>
      <c r="AG7" s="235">
        <f>I7+'4. sz. mell'!I7</f>
        <v>0</v>
      </c>
      <c r="AH7" s="235">
        <f>J7+'4. sz. mell'!J7</f>
        <v>0</v>
      </c>
      <c r="AI7" s="235" t="e">
        <f>#REF!+'4. sz. mell'!#REF!</f>
        <v>#REF!</v>
      </c>
      <c r="AJ7" s="235" t="e">
        <f>#REF!+'4. sz. mell'!#REF!</f>
        <v>#REF!</v>
      </c>
      <c r="AL7" s="234">
        <f t="shared" si="4"/>
        <v>0</v>
      </c>
      <c r="AM7" s="234">
        <f t="shared" si="5"/>
        <v>0</v>
      </c>
      <c r="AN7" s="234">
        <f t="shared" si="6"/>
        <v>0</v>
      </c>
      <c r="AO7" s="234">
        <f t="shared" si="7"/>
        <v>0</v>
      </c>
    </row>
    <row r="8" spans="1:41" s="18" customFormat="1" ht="12" customHeight="1" thickBot="1">
      <c r="A8" s="15" t="s">
        <v>14</v>
      </c>
      <c r="B8" s="16" t="s">
        <v>15</v>
      </c>
      <c r="C8" s="17"/>
      <c r="D8" s="17">
        <v>0</v>
      </c>
      <c r="E8" s="17">
        <f>F8-D8</f>
        <v>0</v>
      </c>
      <c r="F8" s="17">
        <v>0</v>
      </c>
      <c r="G8" s="17"/>
      <c r="H8" s="17">
        <v>0</v>
      </c>
      <c r="I8" s="17">
        <f>J8-H8</f>
        <v>0</v>
      </c>
      <c r="J8" s="17">
        <v>0</v>
      </c>
      <c r="K8" s="17"/>
      <c r="L8" s="17"/>
      <c r="M8" s="17"/>
      <c r="N8" s="17"/>
      <c r="O8" s="17"/>
      <c r="R8" s="53">
        <f t="shared" si="0"/>
        <v>0</v>
      </c>
      <c r="S8" s="53">
        <f t="shared" si="1"/>
        <v>0</v>
      </c>
      <c r="T8" s="53">
        <f t="shared" si="2"/>
        <v>0</v>
      </c>
      <c r="U8" s="53">
        <f t="shared" si="3"/>
        <v>0</v>
      </c>
      <c r="V8" s="53" t="e">
        <f>SUM(#REF!,#REF!)</f>
        <v>#REF!</v>
      </c>
      <c r="W8" s="53" t="e">
        <f>SUM(#REF!,#REF!)</f>
        <v>#REF!</v>
      </c>
      <c r="Y8" s="235">
        <f>C8+'4. sz. mell'!C8</f>
        <v>0</v>
      </c>
      <c r="Z8" s="235">
        <f>D8+'4. sz. mell'!D8</f>
        <v>0</v>
      </c>
      <c r="AA8" s="235">
        <f>E8+'4. sz. mell'!E8</f>
        <v>0</v>
      </c>
      <c r="AB8" s="235">
        <f>F8+'4. sz. mell'!F8</f>
        <v>0</v>
      </c>
      <c r="AC8" s="235" t="e">
        <f>#REF!+'4. sz. mell'!#REF!</f>
        <v>#REF!</v>
      </c>
      <c r="AD8" s="235" t="e">
        <f>#REF!+'4. sz. mell'!#REF!</f>
        <v>#REF!</v>
      </c>
      <c r="AE8" s="235">
        <f>G8+'4. sz. mell'!G8</f>
        <v>0</v>
      </c>
      <c r="AF8" s="235">
        <f>H8+'4. sz. mell'!H8</f>
        <v>0</v>
      </c>
      <c r="AG8" s="235">
        <f>I8+'4. sz. mell'!I8</f>
        <v>0</v>
      </c>
      <c r="AH8" s="235">
        <f>J8+'4. sz. mell'!J8</f>
        <v>0</v>
      </c>
      <c r="AI8" s="235" t="e">
        <f>#REF!+'4. sz. mell'!#REF!</f>
        <v>#REF!</v>
      </c>
      <c r="AJ8" s="235" t="e">
        <f>#REF!+'4. sz. mell'!#REF!</f>
        <v>#REF!</v>
      </c>
      <c r="AL8" s="234">
        <f t="shared" si="4"/>
        <v>0</v>
      </c>
      <c r="AM8" s="234">
        <f t="shared" si="5"/>
        <v>0</v>
      </c>
      <c r="AN8" s="234">
        <f t="shared" si="6"/>
        <v>0</v>
      </c>
      <c r="AO8" s="234">
        <f t="shared" si="7"/>
        <v>0</v>
      </c>
    </row>
    <row r="9" spans="1:41" s="18" customFormat="1" ht="12" customHeight="1" thickBot="1">
      <c r="A9" s="15" t="s">
        <v>16</v>
      </c>
      <c r="B9" s="16" t="s">
        <v>17</v>
      </c>
      <c r="C9" s="17">
        <v>91557000</v>
      </c>
      <c r="D9" s="17">
        <v>107617282</v>
      </c>
      <c r="E9" s="17">
        <f t="shared" ref="E9:E21" si="9">F9-D9</f>
        <v>5480524</v>
      </c>
      <c r="F9" s="17">
        <v>113097806</v>
      </c>
      <c r="G9" s="17">
        <v>15258000</v>
      </c>
      <c r="H9" s="17">
        <v>16506869</v>
      </c>
      <c r="I9" s="17" t="e">
        <f t="shared" ref="I9:I21" si="10">J9-H9</f>
        <v>#VALUE!</v>
      </c>
      <c r="J9" s="248" t="s">
        <v>362</v>
      </c>
      <c r="K9" s="17"/>
      <c r="L9" s="17"/>
      <c r="M9" s="17"/>
      <c r="N9" s="17"/>
      <c r="O9" s="17"/>
      <c r="R9" s="53">
        <f t="shared" si="0"/>
        <v>106815000</v>
      </c>
      <c r="S9" s="53">
        <f t="shared" si="1"/>
        <v>124124151</v>
      </c>
      <c r="T9" s="53" t="e">
        <f t="shared" si="2"/>
        <v>#VALUE!</v>
      </c>
      <c r="U9" s="53">
        <f t="shared" si="3"/>
        <v>113097806</v>
      </c>
      <c r="V9" s="53" t="e">
        <f>SUM(#REF!,#REF!)</f>
        <v>#REF!</v>
      </c>
      <c r="W9" s="53" t="e">
        <f>SUM(#REF!,#REF!)</f>
        <v>#REF!</v>
      </c>
      <c r="Y9" s="235">
        <f>C9+'4. sz. mell'!C9</f>
        <v>91557000</v>
      </c>
      <c r="Z9" s="235">
        <f>D9+'4. sz. mell'!D9</f>
        <v>110023282</v>
      </c>
      <c r="AA9" s="235">
        <f>E9+'4. sz. mell'!E9</f>
        <v>6236524</v>
      </c>
      <c r="AB9" s="235">
        <f>F9+'4. sz. mell'!F9</f>
        <v>116259806</v>
      </c>
      <c r="AC9" s="235" t="e">
        <f>#REF!+'4. sz. mell'!#REF!</f>
        <v>#REF!</v>
      </c>
      <c r="AD9" s="235" t="e">
        <f>#REF!+'4. sz. mell'!#REF!</f>
        <v>#REF!</v>
      </c>
      <c r="AE9" s="235">
        <f>G9+'4. sz. mell'!G9</f>
        <v>15258000</v>
      </c>
      <c r="AF9" s="235">
        <f>H9+'4. sz. mell'!H9</f>
        <v>16506869</v>
      </c>
      <c r="AG9" s="235" t="e">
        <f>I9+'4. sz. mell'!I9</f>
        <v>#VALUE!</v>
      </c>
      <c r="AH9" s="235" t="e">
        <f>J9+'4. sz. mell'!J9</f>
        <v>#VALUE!</v>
      </c>
      <c r="AI9" s="235" t="e">
        <f>#REF!+'4. sz. mell'!#REF!</f>
        <v>#REF!</v>
      </c>
      <c r="AJ9" s="235" t="e">
        <f>#REF!+'4. sz. mell'!#REF!</f>
        <v>#REF!</v>
      </c>
      <c r="AL9" s="234">
        <f t="shared" si="4"/>
        <v>106815000</v>
      </c>
      <c r="AM9" s="234">
        <f t="shared" si="5"/>
        <v>124124151</v>
      </c>
      <c r="AN9" s="234" t="e">
        <f t="shared" si="6"/>
        <v>#VALUE!</v>
      </c>
      <c r="AO9" s="234">
        <f t="shared" si="7"/>
        <v>113097806</v>
      </c>
    </row>
    <row r="10" spans="1:41" s="18" customFormat="1" ht="15.75" thickBot="1">
      <c r="A10" s="15" t="s">
        <v>18</v>
      </c>
      <c r="B10" s="16" t="s">
        <v>19</v>
      </c>
      <c r="C10" s="17"/>
      <c r="D10" s="17">
        <v>0</v>
      </c>
      <c r="E10" s="17">
        <f t="shared" si="9"/>
        <v>0</v>
      </c>
      <c r="F10" s="17">
        <v>0</v>
      </c>
      <c r="G10" s="17"/>
      <c r="H10" s="17">
        <v>0</v>
      </c>
      <c r="I10" s="17">
        <f t="shared" si="10"/>
        <v>0</v>
      </c>
      <c r="J10" s="17">
        <v>0</v>
      </c>
      <c r="K10" s="17"/>
      <c r="L10" s="17"/>
      <c r="M10" s="17"/>
      <c r="N10" s="17"/>
      <c r="O10" s="17"/>
      <c r="R10" s="53">
        <f t="shared" si="0"/>
        <v>0</v>
      </c>
      <c r="S10" s="53">
        <f t="shared" si="1"/>
        <v>0</v>
      </c>
      <c r="T10" s="53">
        <f t="shared" si="2"/>
        <v>0</v>
      </c>
      <c r="U10" s="53">
        <f t="shared" si="3"/>
        <v>0</v>
      </c>
      <c r="V10" s="53" t="e">
        <f>SUM(#REF!,#REF!)</f>
        <v>#REF!</v>
      </c>
      <c r="W10" s="53" t="e">
        <f>SUM(#REF!,#REF!)</f>
        <v>#REF!</v>
      </c>
      <c r="Y10" s="235">
        <f>C10+'4. sz. mell'!C10</f>
        <v>0</v>
      </c>
      <c r="Z10" s="235">
        <f>D10+'4. sz. mell'!D10</f>
        <v>0</v>
      </c>
      <c r="AA10" s="235">
        <f>E10+'4. sz. mell'!E10</f>
        <v>0</v>
      </c>
      <c r="AB10" s="235">
        <f>F10+'4. sz. mell'!F10</f>
        <v>0</v>
      </c>
      <c r="AC10" s="235" t="e">
        <f>#REF!+'4. sz. mell'!#REF!</f>
        <v>#REF!</v>
      </c>
      <c r="AD10" s="235" t="e">
        <f>#REF!+'4. sz. mell'!#REF!</f>
        <v>#REF!</v>
      </c>
      <c r="AE10" s="235">
        <f>G10+'4. sz. mell'!G10</f>
        <v>0</v>
      </c>
      <c r="AF10" s="235">
        <f>H10+'4. sz. mell'!H10</f>
        <v>0</v>
      </c>
      <c r="AG10" s="235">
        <f>I10+'4. sz. mell'!I10</f>
        <v>0</v>
      </c>
      <c r="AH10" s="235">
        <f>J10+'4. sz. mell'!J10</f>
        <v>0</v>
      </c>
      <c r="AI10" s="235" t="e">
        <f>#REF!+'4. sz. mell'!#REF!</f>
        <v>#REF!</v>
      </c>
      <c r="AJ10" s="235" t="e">
        <f>#REF!+'4. sz. mell'!#REF!</f>
        <v>#REF!</v>
      </c>
      <c r="AL10" s="234">
        <f t="shared" si="4"/>
        <v>0</v>
      </c>
      <c r="AM10" s="234">
        <f t="shared" si="5"/>
        <v>0</v>
      </c>
      <c r="AN10" s="234">
        <f t="shared" si="6"/>
        <v>0</v>
      </c>
      <c r="AO10" s="234">
        <f t="shared" si="7"/>
        <v>0</v>
      </c>
    </row>
    <row r="11" spans="1:41" s="18" customFormat="1" ht="12" customHeight="1" thickBot="1">
      <c r="A11" s="20" t="s">
        <v>20</v>
      </c>
      <c r="B11" s="21" t="s">
        <v>21</v>
      </c>
      <c r="C11" s="22"/>
      <c r="D11" s="22">
        <v>0</v>
      </c>
      <c r="E11" s="22">
        <f t="shared" si="9"/>
        <v>0</v>
      </c>
      <c r="F11" s="22">
        <v>0</v>
      </c>
      <c r="G11" s="22"/>
      <c r="H11" s="22">
        <v>0</v>
      </c>
      <c r="I11" s="22">
        <f t="shared" si="10"/>
        <v>0</v>
      </c>
      <c r="J11" s="22">
        <v>0</v>
      </c>
      <c r="K11" s="22"/>
      <c r="L11" s="22"/>
      <c r="M11" s="22"/>
      <c r="N11" s="22"/>
      <c r="O11" s="22"/>
      <c r="R11" s="53">
        <f t="shared" si="0"/>
        <v>0</v>
      </c>
      <c r="S11" s="53">
        <f t="shared" si="1"/>
        <v>0</v>
      </c>
      <c r="T11" s="53">
        <f t="shared" si="2"/>
        <v>0</v>
      </c>
      <c r="U11" s="53">
        <f t="shared" si="3"/>
        <v>0</v>
      </c>
      <c r="V11" s="53" t="e">
        <f>SUM(#REF!,#REF!)</f>
        <v>#REF!</v>
      </c>
      <c r="W11" s="53" t="e">
        <f>SUM(#REF!,#REF!)</f>
        <v>#REF!</v>
      </c>
      <c r="Y11" s="235">
        <f>C11+'4. sz. mell'!C11</f>
        <v>0</v>
      </c>
      <c r="Z11" s="235">
        <f>D11+'4. sz. mell'!D11</f>
        <v>0</v>
      </c>
      <c r="AA11" s="235">
        <f>E11+'4. sz. mell'!E11</f>
        <v>0</v>
      </c>
      <c r="AB11" s="235">
        <f>F11+'4. sz. mell'!F11</f>
        <v>0</v>
      </c>
      <c r="AC11" s="235" t="e">
        <f>#REF!+'4. sz. mell'!#REF!</f>
        <v>#REF!</v>
      </c>
      <c r="AD11" s="235" t="e">
        <f>#REF!+'4. sz. mell'!#REF!</f>
        <v>#REF!</v>
      </c>
      <c r="AE11" s="235">
        <f>G11+'4. sz. mell'!G11</f>
        <v>0</v>
      </c>
      <c r="AF11" s="235">
        <f>H11+'4. sz. mell'!H11</f>
        <v>0</v>
      </c>
      <c r="AG11" s="235">
        <f>I11+'4. sz. mell'!I11</f>
        <v>0</v>
      </c>
      <c r="AH11" s="235">
        <f>J11+'4. sz. mell'!J11</f>
        <v>0</v>
      </c>
      <c r="AI11" s="235" t="e">
        <f>#REF!+'4. sz. mell'!#REF!</f>
        <v>#REF!</v>
      </c>
      <c r="AJ11" s="235" t="e">
        <f>#REF!+'4. sz. mell'!#REF!</f>
        <v>#REF!</v>
      </c>
      <c r="AL11" s="234">
        <f t="shared" si="4"/>
        <v>0</v>
      </c>
      <c r="AM11" s="234">
        <f t="shared" si="5"/>
        <v>0</v>
      </c>
      <c r="AN11" s="234">
        <f t="shared" si="6"/>
        <v>0</v>
      </c>
      <c r="AO11" s="234">
        <f t="shared" si="7"/>
        <v>0</v>
      </c>
    </row>
    <row r="12" spans="1:41" s="18" customFormat="1" ht="12" customHeight="1" thickBot="1">
      <c r="A12" s="20" t="s">
        <v>22</v>
      </c>
      <c r="B12" s="21" t="s">
        <v>23</v>
      </c>
      <c r="C12" s="13">
        <f t="shared" ref="C12:O12" si="11">+C13+C14</f>
        <v>0</v>
      </c>
      <c r="D12" s="13">
        <v>0</v>
      </c>
      <c r="E12" s="13">
        <f t="shared" si="11"/>
        <v>0</v>
      </c>
      <c r="F12" s="13">
        <v>0</v>
      </c>
      <c r="G12" s="13">
        <f t="shared" si="11"/>
        <v>0</v>
      </c>
      <c r="H12" s="13">
        <v>0</v>
      </c>
      <c r="I12" s="13">
        <f t="shared" si="11"/>
        <v>0</v>
      </c>
      <c r="J12" s="13">
        <v>0</v>
      </c>
      <c r="K12" s="13">
        <f t="shared" si="11"/>
        <v>0</v>
      </c>
      <c r="L12" s="13">
        <f t="shared" si="11"/>
        <v>0</v>
      </c>
      <c r="M12" s="13">
        <f t="shared" si="11"/>
        <v>0</v>
      </c>
      <c r="N12" s="13">
        <f t="shared" si="11"/>
        <v>0</v>
      </c>
      <c r="O12" s="13">
        <f t="shared" si="11"/>
        <v>0</v>
      </c>
      <c r="R12" s="53">
        <f t="shared" si="0"/>
        <v>0</v>
      </c>
      <c r="S12" s="53">
        <f t="shared" si="1"/>
        <v>0</v>
      </c>
      <c r="T12" s="53">
        <f t="shared" si="2"/>
        <v>0</v>
      </c>
      <c r="U12" s="53">
        <f t="shared" si="3"/>
        <v>0</v>
      </c>
      <c r="V12" s="53" t="e">
        <f>SUM(#REF!,#REF!)</f>
        <v>#REF!</v>
      </c>
      <c r="W12" s="53" t="e">
        <f>SUM(#REF!,#REF!)</f>
        <v>#REF!</v>
      </c>
      <c r="Y12" s="235">
        <f>C12+'4. sz. mell'!C12</f>
        <v>0</v>
      </c>
      <c r="Z12" s="235">
        <f>D12+'4. sz. mell'!D12</f>
        <v>0</v>
      </c>
      <c r="AA12" s="235">
        <f>E12+'4. sz. mell'!E12</f>
        <v>0</v>
      </c>
      <c r="AB12" s="235">
        <f>F12+'4. sz. mell'!F12</f>
        <v>0</v>
      </c>
      <c r="AC12" s="235" t="e">
        <f>#REF!+'4. sz. mell'!#REF!</f>
        <v>#REF!</v>
      </c>
      <c r="AD12" s="235" t="e">
        <f>#REF!+'4. sz. mell'!#REF!</f>
        <v>#REF!</v>
      </c>
      <c r="AE12" s="235">
        <f>G12+'4. sz. mell'!G12</f>
        <v>0</v>
      </c>
      <c r="AF12" s="235">
        <f>H12+'4. sz. mell'!H12</f>
        <v>0</v>
      </c>
      <c r="AG12" s="235">
        <f>I12+'4. sz. mell'!I12</f>
        <v>0</v>
      </c>
      <c r="AH12" s="235">
        <f>J12+'4. sz. mell'!J12</f>
        <v>0</v>
      </c>
      <c r="AI12" s="235" t="e">
        <f>#REF!+'4. sz. mell'!#REF!</f>
        <v>#REF!</v>
      </c>
      <c r="AJ12" s="235" t="e">
        <f>#REF!+'4. sz. mell'!#REF!</f>
        <v>#REF!</v>
      </c>
      <c r="AL12" s="234">
        <f t="shared" si="4"/>
        <v>0</v>
      </c>
      <c r="AM12" s="234">
        <f t="shared" si="5"/>
        <v>0</v>
      </c>
      <c r="AN12" s="234">
        <f t="shared" si="6"/>
        <v>0</v>
      </c>
      <c r="AO12" s="234">
        <f t="shared" si="7"/>
        <v>0</v>
      </c>
    </row>
    <row r="13" spans="1:41" s="18" customFormat="1" ht="12" customHeight="1">
      <c r="A13" s="23" t="s">
        <v>24</v>
      </c>
      <c r="B13" s="24" t="s">
        <v>15</v>
      </c>
      <c r="C13" s="25"/>
      <c r="D13" s="25">
        <v>0</v>
      </c>
      <c r="E13" s="25">
        <f t="shared" ref="E13" si="12">+E14+E15</f>
        <v>0</v>
      </c>
      <c r="F13" s="25">
        <v>0</v>
      </c>
      <c r="G13" s="25"/>
      <c r="H13" s="25">
        <v>0</v>
      </c>
      <c r="I13" s="25">
        <f t="shared" ref="I13" si="13">+I14+I15</f>
        <v>0</v>
      </c>
      <c r="J13" s="25">
        <v>0</v>
      </c>
      <c r="K13" s="25"/>
      <c r="L13" s="25"/>
      <c r="M13" s="25"/>
      <c r="N13" s="25"/>
      <c r="O13" s="25"/>
      <c r="R13" s="53">
        <f t="shared" si="0"/>
        <v>0</v>
      </c>
      <c r="S13" s="53">
        <f t="shared" si="1"/>
        <v>0</v>
      </c>
      <c r="T13" s="53">
        <f t="shared" si="2"/>
        <v>0</v>
      </c>
      <c r="U13" s="53">
        <f t="shared" si="3"/>
        <v>0</v>
      </c>
      <c r="V13" s="53" t="e">
        <f>SUM(#REF!,#REF!)</f>
        <v>#REF!</v>
      </c>
      <c r="W13" s="53" t="e">
        <f>SUM(#REF!,#REF!)</f>
        <v>#REF!</v>
      </c>
      <c r="Y13" s="235">
        <f>C13+'4. sz. mell'!C13</f>
        <v>0</v>
      </c>
      <c r="Z13" s="235">
        <f>D13+'4. sz. mell'!D13</f>
        <v>0</v>
      </c>
      <c r="AA13" s="235">
        <f>E13+'4. sz. mell'!E13</f>
        <v>0</v>
      </c>
      <c r="AB13" s="235">
        <f>F13+'4. sz. mell'!F13</f>
        <v>0</v>
      </c>
      <c r="AC13" s="235" t="e">
        <f>#REF!+'4. sz. mell'!#REF!</f>
        <v>#REF!</v>
      </c>
      <c r="AD13" s="235" t="e">
        <f>#REF!+'4. sz. mell'!#REF!</f>
        <v>#REF!</v>
      </c>
      <c r="AE13" s="235">
        <f>G13+'4. sz. mell'!G13</f>
        <v>0</v>
      </c>
      <c r="AF13" s="235">
        <f>H13+'4. sz. mell'!H13</f>
        <v>0</v>
      </c>
      <c r="AG13" s="235">
        <f>I13+'4. sz. mell'!I13</f>
        <v>0</v>
      </c>
      <c r="AH13" s="235">
        <f>J13+'4. sz. mell'!J13</f>
        <v>0</v>
      </c>
      <c r="AI13" s="235" t="e">
        <f>#REF!+'4. sz. mell'!#REF!</f>
        <v>#REF!</v>
      </c>
      <c r="AJ13" s="235" t="e">
        <f>#REF!+'4. sz. mell'!#REF!</f>
        <v>#REF!</v>
      </c>
      <c r="AL13" s="234">
        <f t="shared" si="4"/>
        <v>0</v>
      </c>
      <c r="AM13" s="234">
        <f t="shared" si="5"/>
        <v>0</v>
      </c>
      <c r="AN13" s="234">
        <f t="shared" si="6"/>
        <v>0</v>
      </c>
      <c r="AO13" s="234">
        <f t="shared" si="7"/>
        <v>0</v>
      </c>
    </row>
    <row r="14" spans="1:41" s="18" customFormat="1" ht="12" customHeight="1">
      <c r="A14" s="23" t="s">
        <v>25</v>
      </c>
      <c r="B14" s="26" t="s">
        <v>26</v>
      </c>
      <c r="C14" s="27"/>
      <c r="D14" s="27">
        <v>0</v>
      </c>
      <c r="E14" s="27">
        <f t="shared" si="9"/>
        <v>0</v>
      </c>
      <c r="F14" s="27">
        <v>0</v>
      </c>
      <c r="G14" s="27"/>
      <c r="H14" s="27">
        <v>0</v>
      </c>
      <c r="I14" s="27">
        <f t="shared" si="10"/>
        <v>0</v>
      </c>
      <c r="J14" s="27">
        <v>0</v>
      </c>
      <c r="K14" s="27"/>
      <c r="L14" s="27"/>
      <c r="M14" s="27"/>
      <c r="N14" s="27"/>
      <c r="O14" s="27"/>
      <c r="R14" s="53">
        <f t="shared" si="0"/>
        <v>0</v>
      </c>
      <c r="S14" s="53">
        <f t="shared" si="1"/>
        <v>0</v>
      </c>
      <c r="T14" s="53">
        <f t="shared" si="2"/>
        <v>0</v>
      </c>
      <c r="U14" s="53">
        <f t="shared" si="3"/>
        <v>0</v>
      </c>
      <c r="V14" s="53" t="e">
        <f>SUM(#REF!,#REF!)</f>
        <v>#REF!</v>
      </c>
      <c r="W14" s="53" t="e">
        <f>SUM(#REF!,#REF!)</f>
        <v>#REF!</v>
      </c>
      <c r="Y14" s="235">
        <f>C14+'4. sz. mell'!C14</f>
        <v>0</v>
      </c>
      <c r="Z14" s="235">
        <f>D14+'4. sz. mell'!D14</f>
        <v>0</v>
      </c>
      <c r="AA14" s="235">
        <f>E14+'4. sz. mell'!E14</f>
        <v>0</v>
      </c>
      <c r="AB14" s="235">
        <f>F14+'4. sz. mell'!F14</f>
        <v>0</v>
      </c>
      <c r="AC14" s="235" t="e">
        <f>#REF!+'4. sz. mell'!#REF!</f>
        <v>#REF!</v>
      </c>
      <c r="AD14" s="235" t="e">
        <f>#REF!+'4. sz. mell'!#REF!</f>
        <v>#REF!</v>
      </c>
      <c r="AE14" s="235">
        <f>G14+'4. sz. mell'!G14</f>
        <v>0</v>
      </c>
      <c r="AF14" s="235">
        <f>H14+'4. sz. mell'!H14</f>
        <v>0</v>
      </c>
      <c r="AG14" s="235">
        <f>I14+'4. sz. mell'!I14</f>
        <v>0</v>
      </c>
      <c r="AH14" s="235">
        <f>J14+'4. sz. mell'!J14</f>
        <v>0</v>
      </c>
      <c r="AI14" s="235" t="e">
        <f>#REF!+'4. sz. mell'!#REF!</f>
        <v>#REF!</v>
      </c>
      <c r="AJ14" s="235" t="e">
        <f>#REF!+'4. sz. mell'!#REF!</f>
        <v>#REF!</v>
      </c>
      <c r="AL14" s="234">
        <f t="shared" si="4"/>
        <v>0</v>
      </c>
      <c r="AM14" s="234">
        <f t="shared" si="5"/>
        <v>0</v>
      </c>
      <c r="AN14" s="234">
        <f t="shared" si="6"/>
        <v>0</v>
      </c>
      <c r="AO14" s="234">
        <f t="shared" si="7"/>
        <v>0</v>
      </c>
    </row>
    <row r="15" spans="1:41" s="18" customFormat="1" ht="12" customHeight="1" thickBot="1">
      <c r="A15" s="15" t="s">
        <v>27</v>
      </c>
      <c r="B15" s="28" t="s">
        <v>28</v>
      </c>
      <c r="C15" s="29"/>
      <c r="D15" s="29">
        <v>0</v>
      </c>
      <c r="E15" s="29">
        <f t="shared" si="9"/>
        <v>0</v>
      </c>
      <c r="F15" s="29">
        <v>0</v>
      </c>
      <c r="G15" s="29"/>
      <c r="H15" s="29">
        <v>0</v>
      </c>
      <c r="I15" s="29">
        <f t="shared" si="10"/>
        <v>0</v>
      </c>
      <c r="J15" s="29">
        <v>0</v>
      </c>
      <c r="K15" s="29"/>
      <c r="L15" s="29"/>
      <c r="M15" s="29"/>
      <c r="N15" s="29"/>
      <c r="O15" s="29"/>
      <c r="R15" s="53">
        <f t="shared" si="0"/>
        <v>0</v>
      </c>
      <c r="S15" s="53">
        <f t="shared" si="1"/>
        <v>0</v>
      </c>
      <c r="T15" s="53">
        <f t="shared" si="2"/>
        <v>0</v>
      </c>
      <c r="U15" s="53">
        <f t="shared" si="3"/>
        <v>0</v>
      </c>
      <c r="V15" s="53" t="e">
        <f>SUM(#REF!,#REF!)</f>
        <v>#REF!</v>
      </c>
      <c r="W15" s="53" t="e">
        <f>SUM(#REF!,#REF!)</f>
        <v>#REF!</v>
      </c>
      <c r="Y15" s="235">
        <f>C15+'4. sz. mell'!C15</f>
        <v>0</v>
      </c>
      <c r="Z15" s="235">
        <f>D15+'4. sz. mell'!D15</f>
        <v>0</v>
      </c>
      <c r="AA15" s="235">
        <f>E15+'4. sz. mell'!E15</f>
        <v>0</v>
      </c>
      <c r="AB15" s="235">
        <f>F15+'4. sz. mell'!F15</f>
        <v>0</v>
      </c>
      <c r="AC15" s="235" t="e">
        <f>#REF!+'4. sz. mell'!#REF!</f>
        <v>#REF!</v>
      </c>
      <c r="AD15" s="235" t="e">
        <f>#REF!+'4. sz. mell'!#REF!</f>
        <v>#REF!</v>
      </c>
      <c r="AE15" s="235">
        <f>G15+'4. sz. mell'!G15</f>
        <v>0</v>
      </c>
      <c r="AF15" s="235">
        <f>H15+'4. sz. mell'!H15</f>
        <v>0</v>
      </c>
      <c r="AG15" s="235">
        <f>I15+'4. sz. mell'!I15</f>
        <v>0</v>
      </c>
      <c r="AH15" s="235">
        <f>J15+'4. sz. mell'!J15</f>
        <v>0</v>
      </c>
      <c r="AI15" s="235" t="e">
        <f>#REF!+'4. sz. mell'!#REF!</f>
        <v>#REF!</v>
      </c>
      <c r="AJ15" s="235" t="e">
        <f>#REF!+'4. sz. mell'!#REF!</f>
        <v>#REF!</v>
      </c>
      <c r="AL15" s="234">
        <f t="shared" si="4"/>
        <v>0</v>
      </c>
      <c r="AM15" s="234">
        <f t="shared" si="5"/>
        <v>0</v>
      </c>
      <c r="AN15" s="234">
        <f t="shared" si="6"/>
        <v>0</v>
      </c>
      <c r="AO15" s="234">
        <f t="shared" si="7"/>
        <v>0</v>
      </c>
    </row>
    <row r="16" spans="1:41" s="18" customFormat="1" ht="12" customHeight="1" thickBot="1">
      <c r="A16" s="20" t="s">
        <v>29</v>
      </c>
      <c r="B16" s="21" t="s">
        <v>30</v>
      </c>
      <c r="C16" s="13">
        <f t="shared" ref="C16:O16" si="14">+C17+C18+C19</f>
        <v>0</v>
      </c>
      <c r="D16" s="13">
        <v>0</v>
      </c>
      <c r="E16" s="13">
        <f t="shared" si="9"/>
        <v>0</v>
      </c>
      <c r="F16" s="13">
        <v>0</v>
      </c>
      <c r="G16" s="13">
        <f t="shared" si="14"/>
        <v>0</v>
      </c>
      <c r="H16" s="13">
        <v>0</v>
      </c>
      <c r="I16" s="13">
        <f t="shared" si="10"/>
        <v>0</v>
      </c>
      <c r="J16" s="13">
        <v>0</v>
      </c>
      <c r="K16" s="13">
        <f t="shared" si="14"/>
        <v>0</v>
      </c>
      <c r="L16" s="13">
        <f t="shared" si="14"/>
        <v>0</v>
      </c>
      <c r="M16" s="13">
        <f t="shared" si="14"/>
        <v>0</v>
      </c>
      <c r="N16" s="13">
        <f t="shared" si="14"/>
        <v>0</v>
      </c>
      <c r="O16" s="13">
        <f t="shared" si="14"/>
        <v>0</v>
      </c>
      <c r="R16" s="53">
        <f t="shared" si="0"/>
        <v>0</v>
      </c>
      <c r="S16" s="53">
        <f t="shared" si="1"/>
        <v>0</v>
      </c>
      <c r="T16" s="53">
        <f t="shared" si="2"/>
        <v>0</v>
      </c>
      <c r="U16" s="53">
        <f t="shared" si="3"/>
        <v>0</v>
      </c>
      <c r="V16" s="53" t="e">
        <f>SUM(#REF!,#REF!)</f>
        <v>#REF!</v>
      </c>
      <c r="W16" s="53" t="e">
        <f>SUM(#REF!,#REF!)</f>
        <v>#REF!</v>
      </c>
      <c r="Y16" s="235">
        <f>C16+'4. sz. mell'!C16</f>
        <v>0</v>
      </c>
      <c r="Z16" s="235">
        <f>D16+'4. sz. mell'!D16</f>
        <v>0</v>
      </c>
      <c r="AA16" s="235">
        <f>E16+'4. sz. mell'!E16</f>
        <v>0</v>
      </c>
      <c r="AB16" s="235">
        <f>F16+'4. sz. mell'!F16</f>
        <v>0</v>
      </c>
      <c r="AC16" s="235" t="e">
        <f>#REF!+'4. sz. mell'!#REF!</f>
        <v>#REF!</v>
      </c>
      <c r="AD16" s="235" t="e">
        <f>#REF!+'4. sz. mell'!#REF!</f>
        <v>#REF!</v>
      </c>
      <c r="AE16" s="235">
        <f>G16+'4. sz. mell'!G16</f>
        <v>0</v>
      </c>
      <c r="AF16" s="235">
        <f>H16+'4. sz. mell'!H16</f>
        <v>0</v>
      </c>
      <c r="AG16" s="235">
        <f>I16+'4. sz. mell'!I16</f>
        <v>0</v>
      </c>
      <c r="AH16" s="235">
        <f>J16+'4. sz. mell'!J16</f>
        <v>0</v>
      </c>
      <c r="AI16" s="235" t="e">
        <f>#REF!+'4. sz. mell'!#REF!</f>
        <v>#REF!</v>
      </c>
      <c r="AJ16" s="235" t="e">
        <f>#REF!+'4. sz. mell'!#REF!</f>
        <v>#REF!</v>
      </c>
      <c r="AL16" s="234">
        <f t="shared" si="4"/>
        <v>0</v>
      </c>
      <c r="AM16" s="234">
        <f t="shared" si="5"/>
        <v>0</v>
      </c>
      <c r="AN16" s="234">
        <f t="shared" si="6"/>
        <v>0</v>
      </c>
      <c r="AO16" s="234">
        <f t="shared" si="7"/>
        <v>0</v>
      </c>
    </row>
    <row r="17" spans="1:41" s="18" customFormat="1" ht="12" customHeight="1">
      <c r="A17" s="23" t="s">
        <v>31</v>
      </c>
      <c r="B17" s="24" t="s">
        <v>32</v>
      </c>
      <c r="C17" s="25"/>
      <c r="D17" s="25">
        <v>0</v>
      </c>
      <c r="E17" s="25">
        <f t="shared" ref="E17" si="15">+E18+E19+E20</f>
        <v>0</v>
      </c>
      <c r="F17" s="25">
        <v>0</v>
      </c>
      <c r="G17" s="25"/>
      <c r="H17" s="25">
        <v>0</v>
      </c>
      <c r="I17" s="25">
        <f t="shared" ref="I17" si="16">+I18+I19+I20</f>
        <v>0</v>
      </c>
      <c r="J17" s="25">
        <v>0</v>
      </c>
      <c r="K17" s="25"/>
      <c r="L17" s="25"/>
      <c r="M17" s="25"/>
      <c r="N17" s="25"/>
      <c r="O17" s="25"/>
      <c r="R17" s="53">
        <f t="shared" si="0"/>
        <v>0</v>
      </c>
      <c r="S17" s="53">
        <f t="shared" si="1"/>
        <v>0</v>
      </c>
      <c r="T17" s="53">
        <f t="shared" si="2"/>
        <v>0</v>
      </c>
      <c r="U17" s="53">
        <f t="shared" si="3"/>
        <v>0</v>
      </c>
      <c r="V17" s="53" t="e">
        <f>SUM(#REF!,#REF!)</f>
        <v>#REF!</v>
      </c>
      <c r="W17" s="53" t="e">
        <f>SUM(#REF!,#REF!)</f>
        <v>#REF!</v>
      </c>
      <c r="Y17" s="235">
        <f>C17+'4. sz. mell'!C17</f>
        <v>0</v>
      </c>
      <c r="Z17" s="235">
        <f>D17+'4. sz. mell'!D17</f>
        <v>0</v>
      </c>
      <c r="AA17" s="235">
        <f>E17+'4. sz. mell'!E17</f>
        <v>0</v>
      </c>
      <c r="AB17" s="235">
        <f>F17+'4. sz. mell'!F17</f>
        <v>0</v>
      </c>
      <c r="AC17" s="235" t="e">
        <f>#REF!+'4. sz. mell'!#REF!</f>
        <v>#REF!</v>
      </c>
      <c r="AD17" s="235" t="e">
        <f>#REF!+'4. sz. mell'!#REF!</f>
        <v>#REF!</v>
      </c>
      <c r="AE17" s="235">
        <f>G17+'4. sz. mell'!G17</f>
        <v>0</v>
      </c>
      <c r="AF17" s="235">
        <f>H17+'4. sz. mell'!H17</f>
        <v>0</v>
      </c>
      <c r="AG17" s="235">
        <f>I17+'4. sz. mell'!I17</f>
        <v>0</v>
      </c>
      <c r="AH17" s="235">
        <f>J17+'4. sz. mell'!J17</f>
        <v>0</v>
      </c>
      <c r="AI17" s="235" t="e">
        <f>#REF!+'4. sz. mell'!#REF!</f>
        <v>#REF!</v>
      </c>
      <c r="AJ17" s="235" t="e">
        <f>#REF!+'4. sz. mell'!#REF!</f>
        <v>#REF!</v>
      </c>
      <c r="AL17" s="234">
        <f t="shared" si="4"/>
        <v>0</v>
      </c>
      <c r="AM17" s="234">
        <f t="shared" si="5"/>
        <v>0</v>
      </c>
      <c r="AN17" s="234">
        <f t="shared" si="6"/>
        <v>0</v>
      </c>
      <c r="AO17" s="234">
        <f t="shared" si="7"/>
        <v>0</v>
      </c>
    </row>
    <row r="18" spans="1:41" s="18" customFormat="1" ht="12" customHeight="1">
      <c r="A18" s="23" t="s">
        <v>33</v>
      </c>
      <c r="B18" s="26" t="s">
        <v>34</v>
      </c>
      <c r="C18" s="27"/>
      <c r="D18" s="27">
        <v>0</v>
      </c>
      <c r="E18" s="27">
        <f t="shared" si="9"/>
        <v>0</v>
      </c>
      <c r="F18" s="27">
        <v>0</v>
      </c>
      <c r="G18" s="27"/>
      <c r="H18" s="27">
        <v>0</v>
      </c>
      <c r="I18" s="27">
        <f t="shared" si="10"/>
        <v>0</v>
      </c>
      <c r="J18" s="27">
        <v>0</v>
      </c>
      <c r="K18" s="27"/>
      <c r="L18" s="27"/>
      <c r="M18" s="27"/>
      <c r="N18" s="27"/>
      <c r="O18" s="27"/>
      <c r="R18" s="53">
        <f t="shared" si="0"/>
        <v>0</v>
      </c>
      <c r="S18" s="53">
        <f t="shared" si="1"/>
        <v>0</v>
      </c>
      <c r="T18" s="53">
        <f t="shared" si="2"/>
        <v>0</v>
      </c>
      <c r="U18" s="53">
        <f t="shared" si="3"/>
        <v>0</v>
      </c>
      <c r="V18" s="53" t="e">
        <f>SUM(#REF!,#REF!)</f>
        <v>#REF!</v>
      </c>
      <c r="W18" s="53" t="e">
        <f>SUM(#REF!,#REF!)</f>
        <v>#REF!</v>
      </c>
      <c r="Y18" s="235">
        <f>C18+'4. sz. mell'!C18</f>
        <v>0</v>
      </c>
      <c r="Z18" s="235">
        <f>D18+'4. sz. mell'!D18</f>
        <v>0</v>
      </c>
      <c r="AA18" s="235">
        <f>E18+'4. sz. mell'!E18</f>
        <v>0</v>
      </c>
      <c r="AB18" s="235">
        <f>F18+'4. sz. mell'!F18</f>
        <v>0</v>
      </c>
      <c r="AC18" s="235" t="e">
        <f>#REF!+'4. sz. mell'!#REF!</f>
        <v>#REF!</v>
      </c>
      <c r="AD18" s="235" t="e">
        <f>#REF!+'4. sz. mell'!#REF!</f>
        <v>#REF!</v>
      </c>
      <c r="AE18" s="235">
        <f>G18+'4. sz. mell'!G18</f>
        <v>0</v>
      </c>
      <c r="AF18" s="235">
        <f>H18+'4. sz. mell'!H18</f>
        <v>0</v>
      </c>
      <c r="AG18" s="235">
        <f>I18+'4. sz. mell'!I18</f>
        <v>0</v>
      </c>
      <c r="AH18" s="235">
        <f>J18+'4. sz. mell'!J18</f>
        <v>0</v>
      </c>
      <c r="AI18" s="235" t="e">
        <f>#REF!+'4. sz. mell'!#REF!</f>
        <v>#REF!</v>
      </c>
      <c r="AJ18" s="235" t="e">
        <f>#REF!+'4. sz. mell'!#REF!</f>
        <v>#REF!</v>
      </c>
      <c r="AL18" s="234">
        <f t="shared" si="4"/>
        <v>0</v>
      </c>
      <c r="AM18" s="234">
        <f t="shared" si="5"/>
        <v>0</v>
      </c>
      <c r="AN18" s="234">
        <f t="shared" si="6"/>
        <v>0</v>
      </c>
      <c r="AO18" s="234">
        <f t="shared" si="7"/>
        <v>0</v>
      </c>
    </row>
    <row r="19" spans="1:41" s="18" customFormat="1" ht="12" customHeight="1" thickBot="1">
      <c r="A19" s="15" t="s">
        <v>35</v>
      </c>
      <c r="B19" s="30" t="s">
        <v>36</v>
      </c>
      <c r="C19" s="29"/>
      <c r="D19" s="29">
        <v>0</v>
      </c>
      <c r="E19" s="29">
        <f t="shared" si="9"/>
        <v>0</v>
      </c>
      <c r="F19" s="29">
        <v>0</v>
      </c>
      <c r="G19" s="29"/>
      <c r="H19" s="29">
        <v>0</v>
      </c>
      <c r="I19" s="29">
        <f t="shared" si="10"/>
        <v>0</v>
      </c>
      <c r="J19" s="29">
        <v>0</v>
      </c>
      <c r="K19" s="29"/>
      <c r="L19" s="29"/>
      <c r="M19" s="29"/>
      <c r="N19" s="29"/>
      <c r="O19" s="29"/>
      <c r="R19" s="53">
        <f t="shared" si="0"/>
        <v>0</v>
      </c>
      <c r="S19" s="53">
        <f t="shared" si="1"/>
        <v>0</v>
      </c>
      <c r="T19" s="53">
        <f t="shared" si="2"/>
        <v>0</v>
      </c>
      <c r="U19" s="53">
        <f t="shared" si="3"/>
        <v>0</v>
      </c>
      <c r="V19" s="53" t="e">
        <f>SUM(#REF!,#REF!)</f>
        <v>#REF!</v>
      </c>
      <c r="W19" s="53" t="e">
        <f>SUM(#REF!,#REF!)</f>
        <v>#REF!</v>
      </c>
      <c r="Y19" s="235">
        <f>C19+'4. sz. mell'!C19</f>
        <v>0</v>
      </c>
      <c r="Z19" s="235">
        <f>D19+'4. sz. mell'!D19</f>
        <v>0</v>
      </c>
      <c r="AA19" s="235">
        <f>E19+'4. sz. mell'!E19</f>
        <v>0</v>
      </c>
      <c r="AB19" s="235">
        <f>F19+'4. sz. mell'!F19</f>
        <v>0</v>
      </c>
      <c r="AC19" s="235" t="e">
        <f>#REF!+'4. sz. mell'!#REF!</f>
        <v>#REF!</v>
      </c>
      <c r="AD19" s="235" t="e">
        <f>#REF!+'4. sz. mell'!#REF!</f>
        <v>#REF!</v>
      </c>
      <c r="AE19" s="235">
        <f>G19+'4. sz. mell'!G19</f>
        <v>0</v>
      </c>
      <c r="AF19" s="235">
        <f>H19+'4. sz. mell'!H19</f>
        <v>0</v>
      </c>
      <c r="AG19" s="235">
        <f>I19+'4. sz. mell'!I19</f>
        <v>0</v>
      </c>
      <c r="AH19" s="235">
        <f>J19+'4. sz. mell'!J19</f>
        <v>0</v>
      </c>
      <c r="AI19" s="235" t="e">
        <f>#REF!+'4. sz. mell'!#REF!</f>
        <v>#REF!</v>
      </c>
      <c r="AJ19" s="235" t="e">
        <f>#REF!+'4. sz. mell'!#REF!</f>
        <v>#REF!</v>
      </c>
      <c r="AL19" s="234">
        <f t="shared" si="4"/>
        <v>0</v>
      </c>
      <c r="AM19" s="234">
        <f t="shared" si="5"/>
        <v>0</v>
      </c>
      <c r="AN19" s="234">
        <f t="shared" si="6"/>
        <v>0</v>
      </c>
      <c r="AO19" s="234">
        <f t="shared" si="7"/>
        <v>0</v>
      </c>
    </row>
    <row r="20" spans="1:41" s="14" customFormat="1" ht="12" customHeight="1" thickBot="1">
      <c r="A20" s="20" t="s">
        <v>37</v>
      </c>
      <c r="B20" s="21" t="s">
        <v>38</v>
      </c>
      <c r="C20" s="22"/>
      <c r="D20" s="22">
        <v>0</v>
      </c>
      <c r="E20" s="22">
        <f t="shared" si="9"/>
        <v>0</v>
      </c>
      <c r="F20" s="22">
        <v>0</v>
      </c>
      <c r="G20" s="22"/>
      <c r="H20" s="22">
        <v>0</v>
      </c>
      <c r="I20" s="22">
        <f t="shared" si="10"/>
        <v>0</v>
      </c>
      <c r="J20" s="22">
        <v>0</v>
      </c>
      <c r="K20" s="22"/>
      <c r="L20" s="22"/>
      <c r="M20" s="22"/>
      <c r="N20" s="22"/>
      <c r="O20" s="22"/>
      <c r="R20" s="53">
        <f t="shared" si="0"/>
        <v>0</v>
      </c>
      <c r="S20" s="53">
        <f t="shared" si="1"/>
        <v>0</v>
      </c>
      <c r="T20" s="53">
        <f t="shared" si="2"/>
        <v>0</v>
      </c>
      <c r="U20" s="53">
        <f t="shared" si="3"/>
        <v>0</v>
      </c>
      <c r="V20" s="53" t="e">
        <f>SUM(#REF!,#REF!)</f>
        <v>#REF!</v>
      </c>
      <c r="W20" s="53" t="e">
        <f>SUM(#REF!,#REF!)</f>
        <v>#REF!</v>
      </c>
      <c r="Y20" s="235">
        <f>C20+'4. sz. mell'!C20</f>
        <v>0</v>
      </c>
      <c r="Z20" s="235">
        <f>D20+'4. sz. mell'!D20</f>
        <v>0</v>
      </c>
      <c r="AA20" s="235">
        <f>E20+'4. sz. mell'!E20</f>
        <v>0</v>
      </c>
      <c r="AB20" s="235">
        <f>F20+'4. sz. mell'!F20</f>
        <v>0</v>
      </c>
      <c r="AC20" s="235" t="e">
        <f>#REF!+'4. sz. mell'!#REF!</f>
        <v>#REF!</v>
      </c>
      <c r="AD20" s="235" t="e">
        <f>#REF!+'4. sz. mell'!#REF!</f>
        <v>#REF!</v>
      </c>
      <c r="AE20" s="235">
        <f>G20+'4. sz. mell'!G20</f>
        <v>0</v>
      </c>
      <c r="AF20" s="235">
        <f>H20+'4. sz. mell'!H20</f>
        <v>0</v>
      </c>
      <c r="AG20" s="235">
        <f>I20+'4. sz. mell'!I20</f>
        <v>0</v>
      </c>
      <c r="AH20" s="235">
        <f>J20+'4. sz. mell'!J20</f>
        <v>0</v>
      </c>
      <c r="AI20" s="235" t="e">
        <f>#REF!+'4. sz. mell'!#REF!</f>
        <v>#REF!</v>
      </c>
      <c r="AJ20" s="235" t="e">
        <f>#REF!+'4. sz. mell'!#REF!</f>
        <v>#REF!</v>
      </c>
      <c r="AL20" s="234">
        <f t="shared" si="4"/>
        <v>0</v>
      </c>
      <c r="AM20" s="234">
        <f t="shared" si="5"/>
        <v>0</v>
      </c>
      <c r="AN20" s="234">
        <f t="shared" si="6"/>
        <v>0</v>
      </c>
      <c r="AO20" s="234">
        <f t="shared" si="7"/>
        <v>0</v>
      </c>
    </row>
    <row r="21" spans="1:41" s="14" customFormat="1" ht="12" customHeight="1" thickBot="1">
      <c r="A21" s="20" t="s">
        <v>39</v>
      </c>
      <c r="B21" s="21" t="s">
        <v>40</v>
      </c>
      <c r="C21" s="31"/>
      <c r="D21" s="31">
        <v>0</v>
      </c>
      <c r="E21" s="31">
        <f t="shared" si="9"/>
        <v>0</v>
      </c>
      <c r="F21" s="31">
        <v>0</v>
      </c>
      <c r="G21" s="31"/>
      <c r="H21" s="31">
        <v>0</v>
      </c>
      <c r="I21" s="31">
        <f t="shared" si="10"/>
        <v>0</v>
      </c>
      <c r="J21" s="31">
        <v>0</v>
      </c>
      <c r="K21" s="31"/>
      <c r="L21" s="31"/>
      <c r="M21" s="31"/>
      <c r="N21" s="31"/>
      <c r="O21" s="31"/>
      <c r="R21" s="53">
        <f t="shared" si="0"/>
        <v>0</v>
      </c>
      <c r="S21" s="53">
        <f t="shared" si="1"/>
        <v>0</v>
      </c>
      <c r="T21" s="53">
        <f t="shared" si="2"/>
        <v>0</v>
      </c>
      <c r="U21" s="53">
        <f t="shared" si="3"/>
        <v>0</v>
      </c>
      <c r="V21" s="53" t="e">
        <f>SUM(#REF!,#REF!)</f>
        <v>#REF!</v>
      </c>
      <c r="W21" s="53" t="e">
        <f>SUM(#REF!,#REF!)</f>
        <v>#REF!</v>
      </c>
      <c r="Y21" s="235">
        <f>C21+'4. sz. mell'!C21</f>
        <v>0</v>
      </c>
      <c r="Z21" s="235">
        <f>D21+'4. sz. mell'!D21</f>
        <v>0</v>
      </c>
      <c r="AA21" s="235">
        <f>E21+'4. sz. mell'!E21</f>
        <v>0</v>
      </c>
      <c r="AB21" s="235">
        <f>F21+'4. sz. mell'!F21</f>
        <v>0</v>
      </c>
      <c r="AC21" s="235" t="e">
        <f>#REF!+'4. sz. mell'!#REF!</f>
        <v>#REF!</v>
      </c>
      <c r="AD21" s="235" t="e">
        <f>#REF!+'4. sz. mell'!#REF!</f>
        <v>#REF!</v>
      </c>
      <c r="AE21" s="235">
        <f>G21+'4. sz. mell'!G21</f>
        <v>0</v>
      </c>
      <c r="AF21" s="235">
        <f>H21+'4. sz. mell'!H21</f>
        <v>0</v>
      </c>
      <c r="AG21" s="235">
        <f>I21+'4. sz. mell'!I21</f>
        <v>0</v>
      </c>
      <c r="AH21" s="235">
        <f>J21+'4. sz. mell'!J21</f>
        <v>0</v>
      </c>
      <c r="AI21" s="235" t="e">
        <f>#REF!+'4. sz. mell'!#REF!</f>
        <v>#REF!</v>
      </c>
      <c r="AJ21" s="235" t="e">
        <f>#REF!+'4. sz. mell'!#REF!</f>
        <v>#REF!</v>
      </c>
      <c r="AL21" s="234">
        <f t="shared" si="4"/>
        <v>0</v>
      </c>
      <c r="AM21" s="234">
        <f t="shared" si="5"/>
        <v>0</v>
      </c>
      <c r="AN21" s="234">
        <f t="shared" si="6"/>
        <v>0</v>
      </c>
      <c r="AO21" s="234">
        <f t="shared" si="7"/>
        <v>0</v>
      </c>
    </row>
    <row r="22" spans="1:41" s="14" customFormat="1" ht="12" customHeight="1" thickBot="1">
      <c r="A22" s="9" t="s">
        <v>41</v>
      </c>
      <c r="B22" s="21" t="s">
        <v>42</v>
      </c>
      <c r="C22" s="32">
        <f t="shared" ref="C22:J22" si="17">+C5+C6+C11+C12+C16+C20+C21</f>
        <v>98374298</v>
      </c>
      <c r="D22" s="32">
        <f t="shared" si="17"/>
        <v>142192580</v>
      </c>
      <c r="E22" s="32">
        <f t="shared" si="17"/>
        <v>5480524</v>
      </c>
      <c r="F22" s="32">
        <f t="shared" si="17"/>
        <v>147673104</v>
      </c>
      <c r="G22" s="32">
        <f t="shared" si="17"/>
        <v>25038000</v>
      </c>
      <c r="H22" s="32">
        <f t="shared" si="17"/>
        <v>26286869</v>
      </c>
      <c r="I22" s="32" t="e">
        <f t="shared" si="17"/>
        <v>#VALUE!</v>
      </c>
      <c r="J22" s="32">
        <f t="shared" si="17"/>
        <v>9780000</v>
      </c>
      <c r="K22" s="32">
        <f t="shared" ref="K22:O22" si="18">+K5+K6+K11+K12+K16+K20+K21</f>
        <v>0</v>
      </c>
      <c r="L22" s="32">
        <f t="shared" si="18"/>
        <v>0</v>
      </c>
      <c r="M22" s="32">
        <f t="shared" si="18"/>
        <v>0</v>
      </c>
      <c r="N22" s="32">
        <f t="shared" si="18"/>
        <v>0</v>
      </c>
      <c r="O22" s="32">
        <f t="shared" si="18"/>
        <v>0</v>
      </c>
      <c r="R22" s="53">
        <f t="shared" si="0"/>
        <v>123412298</v>
      </c>
      <c r="S22" s="53">
        <f t="shared" si="1"/>
        <v>168479449</v>
      </c>
      <c r="T22" s="53" t="e">
        <f t="shared" si="2"/>
        <v>#VALUE!</v>
      </c>
      <c r="U22" s="53">
        <f t="shared" si="3"/>
        <v>157453104</v>
      </c>
      <c r="V22" s="53" t="e">
        <f>SUM(#REF!,#REF!)</f>
        <v>#REF!</v>
      </c>
      <c r="W22" s="53" t="e">
        <f>SUM(#REF!,#REF!)</f>
        <v>#REF!</v>
      </c>
      <c r="Y22" s="235">
        <f>C22+'4. sz. mell'!C22</f>
        <v>164915298</v>
      </c>
      <c r="Z22" s="235">
        <f>D22+'4. sz. mell'!D22</f>
        <v>183354580</v>
      </c>
      <c r="AA22" s="235">
        <f>E22+'4. sz. mell'!E22</f>
        <v>6183524</v>
      </c>
      <c r="AB22" s="235">
        <f>F22+'4. sz. mell'!F22</f>
        <v>189538104</v>
      </c>
      <c r="AC22" s="235" t="e">
        <f>#REF!+'4. sz. mell'!#REF!</f>
        <v>#REF!</v>
      </c>
      <c r="AD22" s="235" t="e">
        <f>#REF!+'4. sz. mell'!#REF!</f>
        <v>#REF!</v>
      </c>
      <c r="AE22" s="235">
        <f>G22+'4. sz. mell'!G22</f>
        <v>28780000</v>
      </c>
      <c r="AF22" s="235">
        <f>H22+'4. sz. mell'!H22</f>
        <v>30028869</v>
      </c>
      <c r="AG22" s="235" t="e">
        <f>I22+'4. sz. mell'!I22</f>
        <v>#VALUE!</v>
      </c>
      <c r="AH22" s="235">
        <f>J22+'4. sz. mell'!J22</f>
        <v>13575000</v>
      </c>
      <c r="AI22" s="235" t="e">
        <f>#REF!+'4. sz. mell'!#REF!</f>
        <v>#REF!</v>
      </c>
      <c r="AJ22" s="235" t="e">
        <f>#REF!+'4. sz. mell'!#REF!</f>
        <v>#REF!</v>
      </c>
      <c r="AL22" s="234">
        <f t="shared" si="4"/>
        <v>123412298</v>
      </c>
      <c r="AM22" s="234">
        <f t="shared" si="5"/>
        <v>168479449</v>
      </c>
      <c r="AN22" s="234" t="e">
        <f t="shared" si="6"/>
        <v>#VALUE!</v>
      </c>
      <c r="AO22" s="234">
        <f t="shared" si="7"/>
        <v>157453104</v>
      </c>
    </row>
    <row r="23" spans="1:41" s="14" customFormat="1" ht="12" customHeight="1" thickBot="1">
      <c r="A23" s="33" t="s">
        <v>43</v>
      </c>
      <c r="B23" s="21" t="s">
        <v>44</v>
      </c>
      <c r="C23" s="32">
        <f t="shared" ref="C23:J23" si="19">+C24+C25+C26</f>
        <v>5703702</v>
      </c>
      <c r="D23" s="32">
        <f t="shared" si="19"/>
        <v>5702588</v>
      </c>
      <c r="E23" s="32">
        <f t="shared" si="19"/>
        <v>0</v>
      </c>
      <c r="F23" s="32">
        <f t="shared" si="19"/>
        <v>5702588</v>
      </c>
      <c r="G23" s="32">
        <f t="shared" si="19"/>
        <v>0</v>
      </c>
      <c r="H23" s="32">
        <f t="shared" si="19"/>
        <v>0</v>
      </c>
      <c r="I23" s="32">
        <f t="shared" si="19"/>
        <v>0</v>
      </c>
      <c r="J23" s="32">
        <f t="shared" si="19"/>
        <v>0</v>
      </c>
      <c r="K23" s="32">
        <f t="shared" ref="K23:O23" si="20">+K24+K25+K26</f>
        <v>0</v>
      </c>
      <c r="L23" s="32">
        <f t="shared" si="20"/>
        <v>0</v>
      </c>
      <c r="M23" s="32">
        <f t="shared" si="20"/>
        <v>0</v>
      </c>
      <c r="N23" s="32">
        <f t="shared" si="20"/>
        <v>0</v>
      </c>
      <c r="O23" s="32">
        <f t="shared" si="20"/>
        <v>0</v>
      </c>
      <c r="R23" s="53">
        <f t="shared" si="0"/>
        <v>5703702</v>
      </c>
      <c r="S23" s="53">
        <f t="shared" si="1"/>
        <v>5702588</v>
      </c>
      <c r="T23" s="53">
        <f t="shared" si="2"/>
        <v>0</v>
      </c>
      <c r="U23" s="53">
        <f t="shared" si="3"/>
        <v>5702588</v>
      </c>
      <c r="V23" s="53" t="e">
        <f>SUM(#REF!,#REF!)</f>
        <v>#REF!</v>
      </c>
      <c r="W23" s="53" t="e">
        <f>SUM(#REF!,#REF!)</f>
        <v>#REF!</v>
      </c>
      <c r="Y23" s="235">
        <f>C23+'4. sz. mell'!C23</f>
        <v>99054702</v>
      </c>
      <c r="Z23" s="235">
        <f>D23+'4. sz. mell'!D23</f>
        <v>138640040</v>
      </c>
      <c r="AA23" s="235">
        <f>E23+'4. sz. mell'!E23</f>
        <v>5480524</v>
      </c>
      <c r="AB23" s="235">
        <f>F23+'4. sz. mell'!F23</f>
        <v>144120564</v>
      </c>
      <c r="AC23" s="235" t="e">
        <f>#REF!+'4. sz. mell'!#REF!</f>
        <v>#REF!</v>
      </c>
      <c r="AD23" s="235" t="e">
        <f>#REF!+'4. sz. mell'!#REF!</f>
        <v>#REF!</v>
      </c>
      <c r="AE23" s="235">
        <f>G23+'4. sz. mell'!G23</f>
        <v>15258000</v>
      </c>
      <c r="AF23" s="235">
        <f>H23+'4. sz. mell'!H23</f>
        <v>16506869</v>
      </c>
      <c r="AG23" s="235">
        <f>I23+'4. sz. mell'!I23</f>
        <v>-1148415</v>
      </c>
      <c r="AH23" s="235">
        <f>J23+'4. sz. mell'!J23</f>
        <v>15358454</v>
      </c>
      <c r="AI23" s="235" t="e">
        <f>#REF!+'4. sz. mell'!#REF!</f>
        <v>#REF!</v>
      </c>
      <c r="AJ23" s="235" t="e">
        <f>#REF!+'4. sz. mell'!#REF!</f>
        <v>#REF!</v>
      </c>
      <c r="AL23" s="234">
        <f t="shared" si="4"/>
        <v>5703702</v>
      </c>
      <c r="AM23" s="234">
        <f t="shared" si="5"/>
        <v>5702588</v>
      </c>
      <c r="AN23" s="234">
        <f t="shared" si="6"/>
        <v>0</v>
      </c>
      <c r="AO23" s="234">
        <f t="shared" si="7"/>
        <v>5702588</v>
      </c>
    </row>
    <row r="24" spans="1:41" s="14" customFormat="1" ht="12" customHeight="1">
      <c r="A24" s="23" t="s">
        <v>45</v>
      </c>
      <c r="B24" s="24" t="s">
        <v>46</v>
      </c>
      <c r="C24" s="25">
        <v>5703702</v>
      </c>
      <c r="D24" s="25">
        <v>5702588</v>
      </c>
      <c r="E24" s="27">
        <f t="shared" ref="E24" si="21">F24-D24</f>
        <v>0</v>
      </c>
      <c r="F24" s="25">
        <v>5702588</v>
      </c>
      <c r="G24" s="25"/>
      <c r="H24" s="25">
        <v>0</v>
      </c>
      <c r="I24" s="27">
        <f t="shared" ref="I24:I26" si="22">J24-H24</f>
        <v>0</v>
      </c>
      <c r="J24" s="25">
        <v>0</v>
      </c>
      <c r="K24" s="25"/>
      <c r="L24" s="25"/>
      <c r="M24" s="25"/>
      <c r="N24" s="25"/>
      <c r="O24" s="25"/>
      <c r="R24" s="53">
        <f t="shared" si="0"/>
        <v>5703702</v>
      </c>
      <c r="S24" s="53">
        <f t="shared" si="1"/>
        <v>5702588</v>
      </c>
      <c r="T24" s="53">
        <f t="shared" si="2"/>
        <v>0</v>
      </c>
      <c r="U24" s="53">
        <f t="shared" si="3"/>
        <v>5702588</v>
      </c>
      <c r="V24" s="53" t="e">
        <f>SUM(#REF!,#REF!)</f>
        <v>#REF!</v>
      </c>
      <c r="W24" s="53" t="e">
        <f>SUM(#REF!,#REF!)</f>
        <v>#REF!</v>
      </c>
      <c r="Y24" s="235">
        <f>C24+'4. sz. mell'!C24</f>
        <v>7497702</v>
      </c>
      <c r="Z24" s="235">
        <f>D24+'4. sz. mell'!D24</f>
        <v>7496588</v>
      </c>
      <c r="AA24" s="235">
        <f>E24+'4. sz. mell'!E24</f>
        <v>0</v>
      </c>
      <c r="AB24" s="235">
        <f>F24+'4. sz. mell'!F24</f>
        <v>7496588</v>
      </c>
      <c r="AC24" s="235" t="e">
        <f>#REF!+'4. sz. mell'!#REF!</f>
        <v>#REF!</v>
      </c>
      <c r="AD24" s="235" t="e">
        <f>#REF!+'4. sz. mell'!#REF!</f>
        <v>#REF!</v>
      </c>
      <c r="AE24" s="235">
        <f>G24+'4. sz. mell'!G24</f>
        <v>0</v>
      </c>
      <c r="AF24" s="235">
        <f>H24+'4. sz. mell'!H24</f>
        <v>0</v>
      </c>
      <c r="AG24" s="235">
        <f>I24+'4. sz. mell'!I24</f>
        <v>0</v>
      </c>
      <c r="AH24" s="235">
        <f>J24+'4. sz. mell'!J24</f>
        <v>0</v>
      </c>
      <c r="AI24" s="235" t="e">
        <f>#REF!+'4. sz. mell'!#REF!</f>
        <v>#REF!</v>
      </c>
      <c r="AJ24" s="235" t="e">
        <f>#REF!+'4. sz. mell'!#REF!</f>
        <v>#REF!</v>
      </c>
      <c r="AL24" s="234">
        <f t="shared" si="4"/>
        <v>5703702</v>
      </c>
      <c r="AM24" s="234">
        <f t="shared" si="5"/>
        <v>5702588</v>
      </c>
      <c r="AN24" s="234">
        <f t="shared" si="6"/>
        <v>0</v>
      </c>
      <c r="AO24" s="234">
        <f t="shared" si="7"/>
        <v>5702588</v>
      </c>
    </row>
    <row r="25" spans="1:41" s="14" customFormat="1" ht="12" customHeight="1">
      <c r="A25" s="23" t="s">
        <v>47</v>
      </c>
      <c r="B25" s="26" t="s">
        <v>48</v>
      </c>
      <c r="C25" s="27"/>
      <c r="D25" s="229">
        <v>0</v>
      </c>
      <c r="E25" s="160">
        <v>0</v>
      </c>
      <c r="F25" s="230">
        <v>0</v>
      </c>
      <c r="G25" s="27"/>
      <c r="H25" s="229">
        <v>0</v>
      </c>
      <c r="I25" s="160">
        <f t="shared" si="22"/>
        <v>0</v>
      </c>
      <c r="J25" s="230">
        <v>0</v>
      </c>
      <c r="K25" s="27"/>
      <c r="L25" s="27"/>
      <c r="M25" s="27"/>
      <c r="N25" s="27"/>
      <c r="O25" s="27"/>
      <c r="R25" s="53">
        <f t="shared" si="0"/>
        <v>0</v>
      </c>
      <c r="S25" s="53">
        <f t="shared" si="1"/>
        <v>0</v>
      </c>
      <c r="T25" s="53">
        <f t="shared" si="2"/>
        <v>0</v>
      </c>
      <c r="U25" s="53">
        <f t="shared" si="3"/>
        <v>0</v>
      </c>
      <c r="V25" s="53" t="e">
        <f>SUM(#REF!,#REF!)</f>
        <v>#REF!</v>
      </c>
      <c r="W25" s="53" t="e">
        <f>SUM(#REF!,#REF!)</f>
        <v>#REF!</v>
      </c>
      <c r="Y25" s="235">
        <f>C25+'4. sz. mell'!C25</f>
        <v>0</v>
      </c>
      <c r="Z25" s="235">
        <f>D25+'4. sz. mell'!D25</f>
        <v>0</v>
      </c>
      <c r="AA25" s="235">
        <f>E25+'4. sz. mell'!E25</f>
        <v>0</v>
      </c>
      <c r="AB25" s="235">
        <f>F25+'4. sz. mell'!F25</f>
        <v>0</v>
      </c>
      <c r="AC25" s="235" t="e">
        <f>#REF!+'4. sz. mell'!#REF!</f>
        <v>#REF!</v>
      </c>
      <c r="AD25" s="235" t="e">
        <f>#REF!+'4. sz. mell'!#REF!</f>
        <v>#REF!</v>
      </c>
      <c r="AE25" s="235">
        <f>G25+'4. sz. mell'!G25</f>
        <v>0</v>
      </c>
      <c r="AF25" s="235">
        <f>H25+'4. sz. mell'!H25</f>
        <v>0</v>
      </c>
      <c r="AG25" s="235">
        <f>I25+'4. sz. mell'!I25</f>
        <v>0</v>
      </c>
      <c r="AH25" s="235">
        <f>J25+'4. sz. mell'!J25</f>
        <v>0</v>
      </c>
      <c r="AI25" s="235" t="e">
        <f>#REF!+'4. sz. mell'!#REF!</f>
        <v>#REF!</v>
      </c>
      <c r="AJ25" s="235" t="e">
        <f>#REF!+'4. sz. mell'!#REF!</f>
        <v>#REF!</v>
      </c>
      <c r="AL25" s="234">
        <f t="shared" si="4"/>
        <v>0</v>
      </c>
      <c r="AM25" s="234">
        <f t="shared" si="5"/>
        <v>0</v>
      </c>
      <c r="AN25" s="234">
        <f t="shared" si="6"/>
        <v>0</v>
      </c>
      <c r="AO25" s="234">
        <f t="shared" si="7"/>
        <v>0</v>
      </c>
    </row>
    <row r="26" spans="1:41" s="18" customFormat="1" ht="12" customHeight="1" thickBot="1">
      <c r="A26" s="15" t="s">
        <v>49</v>
      </c>
      <c r="B26" s="30" t="s">
        <v>50</v>
      </c>
      <c r="C26" s="29"/>
      <c r="D26" s="29">
        <v>0</v>
      </c>
      <c r="E26" s="29">
        <v>0</v>
      </c>
      <c r="F26" s="29">
        <v>0</v>
      </c>
      <c r="G26" s="29"/>
      <c r="H26" s="29">
        <v>0</v>
      </c>
      <c r="I26" s="29">
        <f t="shared" si="22"/>
        <v>0</v>
      </c>
      <c r="J26" s="29">
        <v>0</v>
      </c>
      <c r="K26" s="29"/>
      <c r="L26" s="29"/>
      <c r="M26" s="29"/>
      <c r="N26" s="29"/>
      <c r="O26" s="29"/>
      <c r="R26" s="53">
        <f t="shared" si="0"/>
        <v>0</v>
      </c>
      <c r="S26" s="53">
        <f t="shared" si="1"/>
        <v>0</v>
      </c>
      <c r="T26" s="53">
        <f t="shared" si="2"/>
        <v>0</v>
      </c>
      <c r="U26" s="53">
        <f t="shared" si="3"/>
        <v>0</v>
      </c>
      <c r="V26" s="53" t="e">
        <f>SUM(#REF!,#REF!)</f>
        <v>#REF!</v>
      </c>
      <c r="W26" s="53" t="e">
        <f>SUM(#REF!,#REF!)</f>
        <v>#REF!</v>
      </c>
      <c r="Y26" s="235">
        <f>C26+'4. sz. mell'!C26</f>
        <v>91557000</v>
      </c>
      <c r="Z26" s="235">
        <f>D26+'4. sz. mell'!D26</f>
        <v>131143452</v>
      </c>
      <c r="AA26" s="235">
        <f>E26+'4. sz. mell'!E26</f>
        <v>5480524</v>
      </c>
      <c r="AB26" s="235">
        <f>F26+'4. sz. mell'!F26</f>
        <v>136623976</v>
      </c>
      <c r="AC26" s="235" t="e">
        <f>#REF!+'4. sz. mell'!#REF!</f>
        <v>#REF!</v>
      </c>
      <c r="AD26" s="235" t="e">
        <f>#REF!+'4. sz. mell'!#REF!</f>
        <v>#REF!</v>
      </c>
      <c r="AE26" s="235">
        <f>G26+'4. sz. mell'!G26</f>
        <v>15258000</v>
      </c>
      <c r="AF26" s="235">
        <f>H26+'4. sz. mell'!H26</f>
        <v>16506869</v>
      </c>
      <c r="AG26" s="235">
        <f>I26+'4. sz. mell'!I26</f>
        <v>-1148415</v>
      </c>
      <c r="AH26" s="235">
        <f>J26+'4. sz. mell'!J26</f>
        <v>15358454</v>
      </c>
      <c r="AI26" s="235" t="e">
        <f>#REF!+'4. sz. mell'!#REF!</f>
        <v>#REF!</v>
      </c>
      <c r="AJ26" s="235" t="e">
        <f>#REF!+'4. sz. mell'!#REF!</f>
        <v>#REF!</v>
      </c>
      <c r="AL26" s="234">
        <f t="shared" si="4"/>
        <v>0</v>
      </c>
      <c r="AM26" s="234">
        <f t="shared" si="5"/>
        <v>0</v>
      </c>
      <c r="AN26" s="234">
        <f t="shared" si="6"/>
        <v>0</v>
      </c>
      <c r="AO26" s="234">
        <f t="shared" si="7"/>
        <v>0</v>
      </c>
    </row>
    <row r="27" spans="1:41" s="18" customFormat="1" ht="15" customHeight="1" thickBot="1">
      <c r="A27" s="33" t="s">
        <v>51</v>
      </c>
      <c r="B27" s="34" t="s">
        <v>52</v>
      </c>
      <c r="C27" s="35">
        <f t="shared" ref="C27:O27" si="23">+C22+C23</f>
        <v>104078000</v>
      </c>
      <c r="D27" s="35">
        <f t="shared" si="23"/>
        <v>147895168</v>
      </c>
      <c r="E27" s="35">
        <f t="shared" si="23"/>
        <v>5480524</v>
      </c>
      <c r="F27" s="35">
        <f t="shared" si="23"/>
        <v>153375692</v>
      </c>
      <c r="G27" s="35">
        <f t="shared" si="23"/>
        <v>25038000</v>
      </c>
      <c r="H27" s="35">
        <f t="shared" si="23"/>
        <v>26286869</v>
      </c>
      <c r="I27" s="35" t="e">
        <f t="shared" si="23"/>
        <v>#VALUE!</v>
      </c>
      <c r="J27" s="35">
        <f t="shared" si="23"/>
        <v>9780000</v>
      </c>
      <c r="K27" s="35">
        <f t="shared" si="23"/>
        <v>0</v>
      </c>
      <c r="L27" s="35">
        <f t="shared" si="23"/>
        <v>0</v>
      </c>
      <c r="M27" s="35">
        <f t="shared" si="23"/>
        <v>0</v>
      </c>
      <c r="N27" s="35">
        <f t="shared" si="23"/>
        <v>0</v>
      </c>
      <c r="O27" s="35">
        <f t="shared" si="23"/>
        <v>0</v>
      </c>
      <c r="R27" s="53">
        <f t="shared" si="0"/>
        <v>129116000</v>
      </c>
      <c r="S27" s="53">
        <f t="shared" si="1"/>
        <v>174182037</v>
      </c>
      <c r="T27" s="53" t="e">
        <f t="shared" si="2"/>
        <v>#VALUE!</v>
      </c>
      <c r="U27" s="53">
        <f t="shared" si="3"/>
        <v>163155692</v>
      </c>
      <c r="V27" s="53" t="e">
        <f>SUM(#REF!,#REF!)</f>
        <v>#REF!</v>
      </c>
      <c r="W27" s="53" t="e">
        <f>SUM(#REF!,#REF!)</f>
        <v>#REF!</v>
      </c>
      <c r="Y27" s="235">
        <f>C27+'4. sz. mell'!C27</f>
        <v>263970000</v>
      </c>
      <c r="Z27" s="235">
        <f>D27+'4. sz. mell'!D27</f>
        <v>321994620</v>
      </c>
      <c r="AA27" s="235">
        <f>E27+'4. sz. mell'!E27</f>
        <v>11664048</v>
      </c>
      <c r="AB27" s="235">
        <f>F27+'4. sz. mell'!F27</f>
        <v>333658668</v>
      </c>
      <c r="AC27" s="235" t="e">
        <f>#REF!+'4. sz. mell'!#REF!</f>
        <v>#REF!</v>
      </c>
      <c r="AD27" s="235" t="e">
        <f>#REF!+'4. sz. mell'!#REF!</f>
        <v>#REF!</v>
      </c>
      <c r="AE27" s="235">
        <f>G27+'4. sz. mell'!G27</f>
        <v>44038000</v>
      </c>
      <c r="AF27" s="235">
        <f>H27+'4. sz. mell'!H27</f>
        <v>46535738</v>
      </c>
      <c r="AG27" s="235" t="e">
        <f>I27+'4. sz. mell'!I27</f>
        <v>#VALUE!</v>
      </c>
      <c r="AH27" s="235">
        <f>J27+'4. sz. mell'!J27</f>
        <v>28933454</v>
      </c>
      <c r="AI27" s="235" t="e">
        <f>#REF!+'4. sz. mell'!#REF!</f>
        <v>#REF!</v>
      </c>
      <c r="AJ27" s="235" t="e">
        <f>#REF!+'4. sz. mell'!#REF!</f>
        <v>#REF!</v>
      </c>
      <c r="AL27" s="234">
        <f t="shared" si="4"/>
        <v>129116000</v>
      </c>
      <c r="AM27" s="234">
        <f t="shared" si="5"/>
        <v>174182037</v>
      </c>
      <c r="AN27" s="234" t="e">
        <f t="shared" si="6"/>
        <v>#VALUE!</v>
      </c>
      <c r="AO27" s="234">
        <f t="shared" si="7"/>
        <v>163155692</v>
      </c>
    </row>
    <row r="28" spans="1:41" s="18" customFormat="1" ht="15" customHeight="1">
      <c r="A28" s="36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R28" s="53">
        <f t="shared" si="0"/>
        <v>0</v>
      </c>
      <c r="S28" s="53">
        <f t="shared" si="1"/>
        <v>0</v>
      </c>
      <c r="T28" s="53">
        <f t="shared" si="2"/>
        <v>0</v>
      </c>
      <c r="U28" s="53">
        <f t="shared" si="3"/>
        <v>0</v>
      </c>
      <c r="V28" s="53" t="e">
        <f>SUM(#REF!,#REF!)</f>
        <v>#REF!</v>
      </c>
      <c r="W28" s="53" t="e">
        <f>SUM(#REF!,#REF!)</f>
        <v>#REF!</v>
      </c>
      <c r="Y28" s="233"/>
      <c r="Z28" s="233"/>
      <c r="AA28" s="233"/>
      <c r="AB28" s="233"/>
      <c r="AC28" s="233"/>
      <c r="AD28" s="233"/>
      <c r="AE28" s="233"/>
      <c r="AF28" s="233"/>
      <c r="AG28" s="233"/>
      <c r="AH28" s="233"/>
      <c r="AI28" s="233"/>
      <c r="AJ28" s="233"/>
      <c r="AL28" s="234">
        <f t="shared" si="4"/>
        <v>0</v>
      </c>
      <c r="AM28" s="234">
        <f t="shared" si="5"/>
        <v>0</v>
      </c>
      <c r="AN28" s="234">
        <f t="shared" si="6"/>
        <v>0</v>
      </c>
      <c r="AO28" s="234">
        <f t="shared" si="7"/>
        <v>0</v>
      </c>
    </row>
    <row r="29" spans="1:41" ht="13.5" thickBot="1">
      <c r="A29" s="39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R29" s="53">
        <f t="shared" si="0"/>
        <v>0</v>
      </c>
      <c r="S29" s="53">
        <f t="shared" si="1"/>
        <v>0</v>
      </c>
      <c r="T29" s="53">
        <f t="shared" si="2"/>
        <v>0</v>
      </c>
      <c r="U29" s="53">
        <f t="shared" si="3"/>
        <v>0</v>
      </c>
      <c r="V29" s="53" t="e">
        <f>SUM(#REF!,#REF!)</f>
        <v>#REF!</v>
      </c>
      <c r="W29" s="53" t="e">
        <f>SUM(#REF!,#REF!)</f>
        <v>#REF!</v>
      </c>
      <c r="AL29" s="234">
        <f t="shared" si="4"/>
        <v>0</v>
      </c>
      <c r="AM29" s="234">
        <f t="shared" si="5"/>
        <v>0</v>
      </c>
      <c r="AN29" s="234">
        <f t="shared" si="6"/>
        <v>0</v>
      </c>
      <c r="AO29" s="234">
        <f t="shared" si="7"/>
        <v>0</v>
      </c>
    </row>
    <row r="30" spans="1:41" s="11" customFormat="1" ht="48.75" thickBot="1">
      <c r="A30" s="41"/>
      <c r="B30" s="52" t="s">
        <v>53</v>
      </c>
      <c r="C30" s="223" t="s">
        <v>350</v>
      </c>
      <c r="D30" s="248" t="s">
        <v>362</v>
      </c>
      <c r="E30" s="214" t="s">
        <v>344</v>
      </c>
      <c r="F30" s="223" t="s">
        <v>345</v>
      </c>
      <c r="G30" s="222" t="s">
        <v>351</v>
      </c>
      <c r="H30" s="248" t="s">
        <v>362</v>
      </c>
      <c r="I30" s="223" t="s">
        <v>344</v>
      </c>
      <c r="J30" s="214" t="s">
        <v>345</v>
      </c>
      <c r="K30" s="220" t="s">
        <v>352</v>
      </c>
      <c r="L30" s="214"/>
      <c r="M30" s="214"/>
      <c r="N30" s="214"/>
      <c r="O30" s="214"/>
      <c r="R30" s="53">
        <f t="shared" si="0"/>
        <v>0</v>
      </c>
      <c r="S30" s="53">
        <f t="shared" si="1"/>
        <v>0</v>
      </c>
      <c r="T30" s="53">
        <f t="shared" si="2"/>
        <v>0</v>
      </c>
      <c r="U30" s="53">
        <f t="shared" si="3"/>
        <v>0</v>
      </c>
      <c r="V30" s="53" t="e">
        <f>SUM(#REF!,#REF!)</f>
        <v>#REF!</v>
      </c>
      <c r="W30" s="53" t="e">
        <f>SUM(#REF!,#REF!)</f>
        <v>#REF!</v>
      </c>
      <c r="Y30" s="223" t="s">
        <v>350</v>
      </c>
      <c r="Z30" s="69" t="s">
        <v>345</v>
      </c>
      <c r="AA30" s="226" t="s">
        <v>344</v>
      </c>
      <c r="AB30" s="223" t="s">
        <v>345</v>
      </c>
      <c r="AC30" s="226" t="s">
        <v>346</v>
      </c>
      <c r="AD30" s="223" t="s">
        <v>345</v>
      </c>
      <c r="AE30" s="226" t="s">
        <v>351</v>
      </c>
      <c r="AF30" s="69" t="s">
        <v>345</v>
      </c>
      <c r="AG30" s="223" t="s">
        <v>344</v>
      </c>
      <c r="AH30" s="226" t="s">
        <v>345</v>
      </c>
      <c r="AI30" s="223" t="s">
        <v>346</v>
      </c>
      <c r="AJ30" s="226" t="s">
        <v>345</v>
      </c>
      <c r="AL30" s="234">
        <f t="shared" si="4"/>
        <v>0</v>
      </c>
      <c r="AM30" s="234">
        <f t="shared" si="5"/>
        <v>0</v>
      </c>
      <c r="AN30" s="234">
        <f t="shared" si="6"/>
        <v>0</v>
      </c>
      <c r="AO30" s="234">
        <f t="shared" si="7"/>
        <v>0</v>
      </c>
    </row>
    <row r="31" spans="1:41" s="43" customFormat="1" ht="12" customHeight="1" thickBot="1">
      <c r="A31" s="20" t="s">
        <v>4</v>
      </c>
      <c r="B31" s="21" t="s">
        <v>54</v>
      </c>
      <c r="C31" s="13">
        <f t="shared" ref="C31:O31" si="24">SUM(C32:C36)</f>
        <v>12521000</v>
      </c>
      <c r="D31" s="13">
        <f t="shared" si="24"/>
        <v>16751716</v>
      </c>
      <c r="E31" s="13">
        <f t="shared" si="24"/>
        <v>0</v>
      </c>
      <c r="F31" s="13">
        <f t="shared" si="24"/>
        <v>16751716</v>
      </c>
      <c r="G31" s="13">
        <f t="shared" si="24"/>
        <v>9780000</v>
      </c>
      <c r="H31" s="13">
        <f t="shared" si="24"/>
        <v>9780000</v>
      </c>
      <c r="I31" s="13">
        <f t="shared" si="24"/>
        <v>56000</v>
      </c>
      <c r="J31" s="13">
        <f t="shared" si="24"/>
        <v>9836000</v>
      </c>
      <c r="K31" s="13">
        <f t="shared" si="24"/>
        <v>0</v>
      </c>
      <c r="L31" s="13">
        <f t="shared" si="24"/>
        <v>0</v>
      </c>
      <c r="M31" s="13">
        <f t="shared" si="24"/>
        <v>0</v>
      </c>
      <c r="N31" s="13">
        <f t="shared" si="24"/>
        <v>0</v>
      </c>
      <c r="O31" s="13">
        <f t="shared" si="24"/>
        <v>0</v>
      </c>
      <c r="R31" s="53">
        <f t="shared" si="0"/>
        <v>22301000</v>
      </c>
      <c r="S31" s="53">
        <f t="shared" si="1"/>
        <v>26531716</v>
      </c>
      <c r="T31" s="53">
        <f t="shared" si="2"/>
        <v>56000</v>
      </c>
      <c r="U31" s="53">
        <f t="shared" si="3"/>
        <v>26587716</v>
      </c>
      <c r="V31" s="53" t="e">
        <f>SUM(#REF!,#REF!)</f>
        <v>#REF!</v>
      </c>
      <c r="W31" s="53" t="e">
        <f>SUM(#REF!,#REF!)</f>
        <v>#REF!</v>
      </c>
      <c r="Y31" s="234">
        <f>C31+'4. sz. mell'!C31</f>
        <v>172263000</v>
      </c>
      <c r="Z31" s="234">
        <f>D31+'4. sz. mell'!D31</f>
        <v>189714168</v>
      </c>
      <c r="AA31" s="234">
        <f>E31+'4. sz. mell'!E31</f>
        <v>6183524</v>
      </c>
      <c r="AB31" s="234">
        <f>F31+'4. sz. mell'!F31</f>
        <v>195897692</v>
      </c>
      <c r="AC31" s="234" t="e">
        <f>#REF!+'4. sz. mell'!#REF!</f>
        <v>#REF!</v>
      </c>
      <c r="AD31" s="234" t="e">
        <f>#REF!+'4. sz. mell'!#REF!</f>
        <v>#REF!</v>
      </c>
      <c r="AE31" s="234">
        <f>G31+'4. sz. mell'!G31</f>
        <v>28780000</v>
      </c>
      <c r="AF31" s="234">
        <f>H31+'4. sz. mell'!H31</f>
        <v>30028869</v>
      </c>
      <c r="AG31" s="234">
        <f>I31+'4. sz. mell'!I31</f>
        <v>-1039415</v>
      </c>
      <c r="AH31" s="234">
        <f>J31+'4. sz. mell'!J31</f>
        <v>28989454</v>
      </c>
      <c r="AI31" s="234" t="e">
        <f>#REF!+'4. sz. mell'!#REF!</f>
        <v>#REF!</v>
      </c>
      <c r="AJ31" s="234" t="e">
        <f>#REF!+'4. sz. mell'!#REF!</f>
        <v>#REF!</v>
      </c>
      <c r="AL31" s="234">
        <f t="shared" si="4"/>
        <v>22301000</v>
      </c>
      <c r="AM31" s="234">
        <f t="shared" si="5"/>
        <v>26531716</v>
      </c>
      <c r="AN31" s="234">
        <f t="shared" si="6"/>
        <v>56000</v>
      </c>
      <c r="AO31" s="234">
        <f t="shared" si="7"/>
        <v>26587716</v>
      </c>
    </row>
    <row r="32" spans="1:41" ht="12" customHeight="1">
      <c r="A32" s="15" t="s">
        <v>5</v>
      </c>
      <c r="B32" s="19" t="s">
        <v>55</v>
      </c>
      <c r="C32" s="25"/>
      <c r="D32" s="25">
        <v>0</v>
      </c>
      <c r="E32" s="25">
        <f t="shared" ref="E32:E36" si="25">F32-D32</f>
        <v>0</v>
      </c>
      <c r="F32" s="25">
        <v>0</v>
      </c>
      <c r="G32" s="25">
        <v>360000</v>
      </c>
      <c r="H32" s="25">
        <v>360000</v>
      </c>
      <c r="I32" s="25">
        <f t="shared" ref="I32:I36" si="26">J32-H32</f>
        <v>0</v>
      </c>
      <c r="J32" s="25">
        <v>360000</v>
      </c>
      <c r="K32" s="25"/>
      <c r="L32" s="25"/>
      <c r="M32" s="25"/>
      <c r="N32" s="25"/>
      <c r="O32" s="25"/>
      <c r="Q32" s="53"/>
      <c r="R32" s="53">
        <f t="shared" si="0"/>
        <v>360000</v>
      </c>
      <c r="S32" s="53">
        <f t="shared" si="1"/>
        <v>360000</v>
      </c>
      <c r="T32" s="53">
        <f t="shared" si="2"/>
        <v>0</v>
      </c>
      <c r="U32" s="53">
        <f t="shared" si="3"/>
        <v>360000</v>
      </c>
      <c r="V32" s="53" t="e">
        <f>SUM(#REF!,#REF!)</f>
        <v>#REF!</v>
      </c>
      <c r="W32" s="53" t="e">
        <f>SUM(#REF!,#REF!)</f>
        <v>#REF!</v>
      </c>
      <c r="Y32" s="234">
        <f>C32+'4. sz. mell'!C32</f>
        <v>90012000</v>
      </c>
      <c r="Z32" s="234">
        <f>D32+'4. sz. mell'!D32</f>
        <v>103188800</v>
      </c>
      <c r="AA32" s="234">
        <f>E32+'4. sz. mell'!E32</f>
        <v>3947684</v>
      </c>
      <c r="AB32" s="234">
        <f>F32+'4. sz. mell'!F32</f>
        <v>107136484</v>
      </c>
      <c r="AC32" s="234" t="e">
        <f>#REF!+'4. sz. mell'!#REF!</f>
        <v>#REF!</v>
      </c>
      <c r="AD32" s="234" t="e">
        <f>#REF!+'4. sz. mell'!#REF!</f>
        <v>#REF!</v>
      </c>
      <c r="AE32" s="234">
        <f>G32+'4. sz. mell'!G32</f>
        <v>13456000</v>
      </c>
      <c r="AF32" s="234">
        <f>H32+'4. sz. mell'!H32</f>
        <v>14399997</v>
      </c>
      <c r="AG32" s="234">
        <f>I32+'4. sz. mell'!I32</f>
        <v>-839331</v>
      </c>
      <c r="AH32" s="234">
        <f>J32+'4. sz. mell'!J32</f>
        <v>13560666</v>
      </c>
      <c r="AI32" s="234" t="e">
        <f>#REF!+'4. sz. mell'!#REF!</f>
        <v>#REF!</v>
      </c>
      <c r="AJ32" s="234" t="e">
        <f>#REF!+'4. sz. mell'!#REF!</f>
        <v>#REF!</v>
      </c>
      <c r="AL32" s="234">
        <f t="shared" si="4"/>
        <v>360000</v>
      </c>
      <c r="AM32" s="234">
        <f t="shared" si="5"/>
        <v>360000</v>
      </c>
      <c r="AN32" s="234">
        <f t="shared" si="6"/>
        <v>0</v>
      </c>
      <c r="AO32" s="234">
        <f t="shared" si="7"/>
        <v>360000</v>
      </c>
    </row>
    <row r="33" spans="1:41" ht="12" customHeight="1">
      <c r="A33" s="15" t="s">
        <v>6</v>
      </c>
      <c r="B33" s="16" t="s">
        <v>56</v>
      </c>
      <c r="C33" s="44"/>
      <c r="D33" s="44">
        <v>0</v>
      </c>
      <c r="E33" s="44">
        <f t="shared" si="25"/>
        <v>0</v>
      </c>
      <c r="F33" s="44">
        <v>0</v>
      </c>
      <c r="G33" s="44">
        <v>220000</v>
      </c>
      <c r="H33" s="44">
        <v>220000</v>
      </c>
      <c r="I33" s="44">
        <f t="shared" si="26"/>
        <v>0</v>
      </c>
      <c r="J33" s="44">
        <v>220000</v>
      </c>
      <c r="K33" s="44"/>
      <c r="L33" s="44"/>
      <c r="M33" s="44"/>
      <c r="N33" s="44"/>
      <c r="O33" s="44"/>
      <c r="Q33" s="53"/>
      <c r="R33" s="53">
        <f t="shared" si="0"/>
        <v>220000</v>
      </c>
      <c r="S33" s="53">
        <f t="shared" si="1"/>
        <v>220000</v>
      </c>
      <c r="T33" s="53">
        <f t="shared" si="2"/>
        <v>0</v>
      </c>
      <c r="U33" s="53">
        <f t="shared" si="3"/>
        <v>220000</v>
      </c>
      <c r="V33" s="53" t="e">
        <f>SUM(#REF!,#REF!)</f>
        <v>#REF!</v>
      </c>
      <c r="W33" s="53" t="e">
        <f>SUM(#REF!,#REF!)</f>
        <v>#REF!</v>
      </c>
      <c r="Y33" s="234">
        <f>C33+'4. sz. mell'!C33</f>
        <v>26829000</v>
      </c>
      <c r="Z33" s="234">
        <f>D33+'4. sz. mell'!D33</f>
        <v>30294652</v>
      </c>
      <c r="AA33" s="234">
        <f>E33+'4. sz. mell'!E33</f>
        <v>1151840</v>
      </c>
      <c r="AB33" s="234">
        <f>F33+'4. sz. mell'!F33</f>
        <v>31446492</v>
      </c>
      <c r="AC33" s="234" t="e">
        <f>#REF!+'4. sz. mell'!#REF!</f>
        <v>#REF!</v>
      </c>
      <c r="AD33" s="234" t="e">
        <f>#REF!+'4. sz. mell'!#REF!</f>
        <v>#REF!</v>
      </c>
      <c r="AE33" s="234">
        <f>G33+'4. sz. mell'!G33</f>
        <v>3552000</v>
      </c>
      <c r="AF33" s="234">
        <f>H33+'4. sz. mell'!H33</f>
        <v>3806872</v>
      </c>
      <c r="AG33" s="234">
        <f>I33+'4. sz. mell'!I33</f>
        <v>-272084</v>
      </c>
      <c r="AH33" s="234">
        <f>J33+'4. sz. mell'!J33</f>
        <v>3534788</v>
      </c>
      <c r="AI33" s="234" t="e">
        <f>#REF!+'4. sz. mell'!#REF!</f>
        <v>#REF!</v>
      </c>
      <c r="AJ33" s="234" t="e">
        <f>#REF!+'4. sz. mell'!#REF!</f>
        <v>#REF!</v>
      </c>
      <c r="AL33" s="234">
        <f t="shared" si="4"/>
        <v>220000</v>
      </c>
      <c r="AM33" s="234">
        <f t="shared" si="5"/>
        <v>220000</v>
      </c>
      <c r="AN33" s="234">
        <f t="shared" si="6"/>
        <v>0</v>
      </c>
      <c r="AO33" s="234">
        <f t="shared" si="7"/>
        <v>220000</v>
      </c>
    </row>
    <row r="34" spans="1:41" ht="12" customHeight="1">
      <c r="A34" s="15" t="s">
        <v>7</v>
      </c>
      <c r="B34" s="16" t="s">
        <v>57</v>
      </c>
      <c r="C34" s="44">
        <v>1565000</v>
      </c>
      <c r="D34" s="44">
        <v>1565000</v>
      </c>
      <c r="E34" s="44">
        <f t="shared" si="25"/>
        <v>0</v>
      </c>
      <c r="F34" s="44">
        <v>1565000</v>
      </c>
      <c r="G34" s="44">
        <v>4088000</v>
      </c>
      <c r="H34" s="44">
        <v>4088000</v>
      </c>
      <c r="I34" s="44">
        <f t="shared" si="26"/>
        <v>56000</v>
      </c>
      <c r="J34" s="44">
        <v>4144000</v>
      </c>
      <c r="K34" s="44"/>
      <c r="L34" s="44"/>
      <c r="M34" s="44"/>
      <c r="N34" s="44"/>
      <c r="O34" s="44"/>
      <c r="Q34" s="53"/>
      <c r="R34" s="53">
        <f t="shared" si="0"/>
        <v>5653000</v>
      </c>
      <c r="S34" s="53">
        <f t="shared" si="1"/>
        <v>5653000</v>
      </c>
      <c r="T34" s="53">
        <f t="shared" si="2"/>
        <v>56000</v>
      </c>
      <c r="U34" s="53">
        <f t="shared" si="3"/>
        <v>5709000</v>
      </c>
      <c r="V34" s="53" t="e">
        <f>SUM(#REF!,#REF!)</f>
        <v>#REF!</v>
      </c>
      <c r="W34" s="53" t="e">
        <f>SUM(#REF!,#REF!)</f>
        <v>#REF!</v>
      </c>
      <c r="Y34" s="234">
        <f>C34+'4. sz. mell'!C34</f>
        <v>43167000</v>
      </c>
      <c r="Z34" s="234">
        <f>D34+'4. sz. mell'!D34</f>
        <v>41044000</v>
      </c>
      <c r="AA34" s="234">
        <f>E34+'4. sz. mell'!E34</f>
        <v>1084000</v>
      </c>
      <c r="AB34" s="234">
        <f>F34+'4. sz. mell'!F34</f>
        <v>42128000</v>
      </c>
      <c r="AC34" s="234" t="e">
        <f>#REF!+'4. sz. mell'!#REF!</f>
        <v>#REF!</v>
      </c>
      <c r="AD34" s="234" t="e">
        <f>#REF!+'4. sz. mell'!#REF!</f>
        <v>#REF!</v>
      </c>
      <c r="AE34" s="234">
        <f>G34+'4. sz. mell'!G34</f>
        <v>6660000</v>
      </c>
      <c r="AF34" s="234">
        <f>H34+'4. sz. mell'!H34</f>
        <v>6710000</v>
      </c>
      <c r="AG34" s="234">
        <f>I34+'4. sz. mell'!I34</f>
        <v>72000</v>
      </c>
      <c r="AH34" s="234">
        <f>J34+'4. sz. mell'!J34</f>
        <v>6782000</v>
      </c>
      <c r="AI34" s="234" t="e">
        <f>#REF!+'4. sz. mell'!#REF!</f>
        <v>#REF!</v>
      </c>
      <c r="AJ34" s="234" t="e">
        <f>#REF!+'4. sz. mell'!#REF!</f>
        <v>#REF!</v>
      </c>
      <c r="AL34" s="234">
        <f t="shared" si="4"/>
        <v>5653000</v>
      </c>
      <c r="AM34" s="234">
        <f t="shared" si="5"/>
        <v>5653000</v>
      </c>
      <c r="AN34" s="234">
        <f t="shared" si="6"/>
        <v>56000</v>
      </c>
      <c r="AO34" s="234">
        <f t="shared" si="7"/>
        <v>5709000</v>
      </c>
    </row>
    <row r="35" spans="1:41" ht="12" customHeight="1">
      <c r="A35" s="15" t="s">
        <v>8</v>
      </c>
      <c r="B35" s="16" t="s">
        <v>58</v>
      </c>
      <c r="C35" s="44"/>
      <c r="D35" s="44">
        <v>0</v>
      </c>
      <c r="E35" s="44">
        <f t="shared" si="25"/>
        <v>0</v>
      </c>
      <c r="F35" s="44">
        <v>0</v>
      </c>
      <c r="G35" s="44"/>
      <c r="H35" s="44">
        <v>0</v>
      </c>
      <c r="I35" s="44">
        <f t="shared" si="26"/>
        <v>0</v>
      </c>
      <c r="J35" s="44">
        <v>0</v>
      </c>
      <c r="K35" s="44"/>
      <c r="L35" s="44"/>
      <c r="M35" s="44"/>
      <c r="N35" s="44"/>
      <c r="O35" s="44"/>
      <c r="Q35" s="53"/>
      <c r="R35" s="53">
        <f t="shared" si="0"/>
        <v>0</v>
      </c>
      <c r="S35" s="53">
        <f t="shared" si="1"/>
        <v>0</v>
      </c>
      <c r="T35" s="53">
        <f t="shared" si="2"/>
        <v>0</v>
      </c>
      <c r="U35" s="53">
        <f t="shared" si="3"/>
        <v>0</v>
      </c>
      <c r="V35" s="53" t="e">
        <f>SUM(#REF!,#REF!)</f>
        <v>#REF!</v>
      </c>
      <c r="W35" s="53" t="e">
        <f>SUM(#REF!,#REF!)</f>
        <v>#REF!</v>
      </c>
      <c r="Y35" s="234">
        <f>C35+'4. sz. mell'!C35</f>
        <v>0</v>
      </c>
      <c r="Z35" s="234">
        <f>D35+'4. sz. mell'!D35</f>
        <v>0</v>
      </c>
      <c r="AA35" s="234">
        <f>E35+'4. sz. mell'!E35</f>
        <v>0</v>
      </c>
      <c r="AB35" s="234">
        <f>F35+'4. sz. mell'!F35</f>
        <v>0</v>
      </c>
      <c r="AC35" s="234" t="e">
        <f>#REF!+'4. sz. mell'!#REF!</f>
        <v>#REF!</v>
      </c>
      <c r="AD35" s="234" t="e">
        <f>#REF!+'4. sz. mell'!#REF!</f>
        <v>#REF!</v>
      </c>
      <c r="AE35" s="234">
        <f>G35+'4. sz. mell'!G35</f>
        <v>0</v>
      </c>
      <c r="AF35" s="234">
        <f>H35+'4. sz. mell'!H35</f>
        <v>0</v>
      </c>
      <c r="AG35" s="234">
        <f>I35+'4. sz. mell'!I35</f>
        <v>0</v>
      </c>
      <c r="AH35" s="234">
        <f>J35+'4. sz. mell'!J35</f>
        <v>0</v>
      </c>
      <c r="AI35" s="234" t="e">
        <f>#REF!+'4. sz. mell'!#REF!</f>
        <v>#REF!</v>
      </c>
      <c r="AJ35" s="234" t="e">
        <f>#REF!+'4. sz. mell'!#REF!</f>
        <v>#REF!</v>
      </c>
      <c r="AL35" s="234">
        <f t="shared" si="4"/>
        <v>0</v>
      </c>
      <c r="AM35" s="234">
        <f t="shared" si="5"/>
        <v>0</v>
      </c>
      <c r="AN35" s="234">
        <f t="shared" si="6"/>
        <v>0</v>
      </c>
      <c r="AO35" s="234">
        <f t="shared" si="7"/>
        <v>0</v>
      </c>
    </row>
    <row r="36" spans="1:41" ht="12" customHeight="1" thickBot="1">
      <c r="A36" s="15" t="s">
        <v>9</v>
      </c>
      <c r="B36" s="16" t="s">
        <v>59</v>
      </c>
      <c r="C36" s="44">
        <v>10956000</v>
      </c>
      <c r="D36" s="44">
        <v>15186716</v>
      </c>
      <c r="E36" s="44">
        <f t="shared" si="25"/>
        <v>0</v>
      </c>
      <c r="F36" s="44">
        <v>15186716</v>
      </c>
      <c r="G36" s="44">
        <v>5112000</v>
      </c>
      <c r="H36" s="44">
        <v>5112000</v>
      </c>
      <c r="I36" s="44">
        <f t="shared" si="26"/>
        <v>0</v>
      </c>
      <c r="J36" s="44">
        <v>5112000</v>
      </c>
      <c r="K36" s="44"/>
      <c r="L36" s="44"/>
      <c r="M36" s="44"/>
      <c r="N36" s="44"/>
      <c r="O36" s="44"/>
      <c r="Q36" s="53"/>
      <c r="R36" s="53">
        <f t="shared" si="0"/>
        <v>16068000</v>
      </c>
      <c r="S36" s="53">
        <f t="shared" si="1"/>
        <v>20298716</v>
      </c>
      <c r="T36" s="53">
        <f t="shared" si="2"/>
        <v>0</v>
      </c>
      <c r="U36" s="53">
        <f t="shared" si="3"/>
        <v>20298716</v>
      </c>
      <c r="V36" s="53" t="e">
        <f>SUM(#REF!,#REF!)</f>
        <v>#REF!</v>
      </c>
      <c r="W36" s="53" t="e">
        <f>SUM(#REF!,#REF!)</f>
        <v>#REF!</v>
      </c>
      <c r="Y36" s="234">
        <f>C36+'4. sz. mell'!C36</f>
        <v>12255000</v>
      </c>
      <c r="Z36" s="234">
        <f>D36+'4. sz. mell'!D36</f>
        <v>15186716</v>
      </c>
      <c r="AA36" s="234">
        <f>E36+'4. sz. mell'!E36</f>
        <v>0</v>
      </c>
      <c r="AB36" s="234">
        <f>F36+'4. sz. mell'!F36</f>
        <v>15186716</v>
      </c>
      <c r="AC36" s="234" t="e">
        <f>#REF!+'4. sz. mell'!#REF!</f>
        <v>#REF!</v>
      </c>
      <c r="AD36" s="234" t="e">
        <f>#REF!+'4. sz. mell'!#REF!</f>
        <v>#REF!</v>
      </c>
      <c r="AE36" s="234">
        <f>G36+'4. sz. mell'!G36</f>
        <v>5112000</v>
      </c>
      <c r="AF36" s="234">
        <f>H36+'4. sz. mell'!H36</f>
        <v>5112000</v>
      </c>
      <c r="AG36" s="234">
        <f>I36+'4. sz. mell'!I36</f>
        <v>0</v>
      </c>
      <c r="AH36" s="234">
        <f>J36+'4. sz. mell'!J36</f>
        <v>5112000</v>
      </c>
      <c r="AI36" s="234" t="e">
        <f>#REF!+'4. sz. mell'!#REF!</f>
        <v>#REF!</v>
      </c>
      <c r="AJ36" s="234" t="e">
        <f>#REF!+'4. sz. mell'!#REF!</f>
        <v>#REF!</v>
      </c>
      <c r="AL36" s="234">
        <f t="shared" si="4"/>
        <v>16068000</v>
      </c>
      <c r="AM36" s="234">
        <f t="shared" si="5"/>
        <v>20298716</v>
      </c>
      <c r="AN36" s="234">
        <f t="shared" si="6"/>
        <v>0</v>
      </c>
      <c r="AO36" s="234">
        <f t="shared" si="7"/>
        <v>20298716</v>
      </c>
    </row>
    <row r="37" spans="1:41" ht="12" customHeight="1" thickBot="1">
      <c r="A37" s="20" t="s">
        <v>10</v>
      </c>
      <c r="B37" s="21" t="s">
        <v>60</v>
      </c>
      <c r="C37" s="13">
        <f t="shared" ref="C37:O37" si="27">SUM(C38:C40)</f>
        <v>0</v>
      </c>
      <c r="D37" s="13">
        <f t="shared" si="27"/>
        <v>0</v>
      </c>
      <c r="E37" s="13">
        <f t="shared" si="27"/>
        <v>0</v>
      </c>
      <c r="F37" s="13">
        <f t="shared" si="27"/>
        <v>0</v>
      </c>
      <c r="G37" s="13">
        <f t="shared" si="27"/>
        <v>0</v>
      </c>
      <c r="H37" s="13">
        <f t="shared" si="27"/>
        <v>0</v>
      </c>
      <c r="I37" s="13">
        <f t="shared" si="27"/>
        <v>146900</v>
      </c>
      <c r="J37" s="13">
        <f t="shared" si="27"/>
        <v>146900</v>
      </c>
      <c r="K37" s="13">
        <f t="shared" si="27"/>
        <v>0</v>
      </c>
      <c r="L37" s="13">
        <f t="shared" si="27"/>
        <v>0</v>
      </c>
      <c r="M37" s="13">
        <f t="shared" si="27"/>
        <v>0</v>
      </c>
      <c r="N37" s="13">
        <f t="shared" si="27"/>
        <v>0</v>
      </c>
      <c r="O37" s="13">
        <f t="shared" si="27"/>
        <v>0</v>
      </c>
      <c r="R37" s="53">
        <f t="shared" ref="R37:R64" si="28">SUM(C37,G37)</f>
        <v>0</v>
      </c>
      <c r="S37" s="53">
        <f t="shared" ref="S37:S64" si="29">SUM(D37,H37)</f>
        <v>0</v>
      </c>
      <c r="T37" s="53">
        <f t="shared" ref="T37:T64" si="30">SUM(E37,I37)</f>
        <v>146900</v>
      </c>
      <c r="U37" s="53">
        <f t="shared" ref="U37:U64" si="31">SUM(F37,J37)</f>
        <v>146900</v>
      </c>
      <c r="V37" s="53" t="e">
        <f>SUM(#REF!,#REF!)</f>
        <v>#REF!</v>
      </c>
      <c r="W37" s="53" t="e">
        <f>SUM(#REF!,#REF!)</f>
        <v>#REF!</v>
      </c>
      <c r="Y37" s="234">
        <f>C37+'4. sz. mell'!C37</f>
        <v>150000</v>
      </c>
      <c r="Z37" s="234">
        <f>D37+'4. sz. mell'!D37</f>
        <v>1137000</v>
      </c>
      <c r="AA37" s="234">
        <f>E37+'4. sz. mell'!E37</f>
        <v>0</v>
      </c>
      <c r="AB37" s="234">
        <f>F37+'4. sz. mell'!F37</f>
        <v>1137000</v>
      </c>
      <c r="AC37" s="234" t="e">
        <f>#REF!+'4. sz. mell'!#REF!</f>
        <v>#REF!</v>
      </c>
      <c r="AD37" s="234" t="e">
        <f>#REF!+'4. sz. mell'!#REF!</f>
        <v>#REF!</v>
      </c>
      <c r="AE37" s="234">
        <f>G37+'4. sz. mell'!G37</f>
        <v>0</v>
      </c>
      <c r="AF37" s="234">
        <f>H37+'4. sz. mell'!H37</f>
        <v>0</v>
      </c>
      <c r="AG37" s="234">
        <f>I37+'4. sz. mell'!I37</f>
        <v>146900</v>
      </c>
      <c r="AH37" s="234">
        <f>J37+'4. sz. mell'!J37</f>
        <v>146900</v>
      </c>
      <c r="AI37" s="234" t="e">
        <f>#REF!+'4. sz. mell'!#REF!</f>
        <v>#REF!</v>
      </c>
      <c r="AJ37" s="234" t="e">
        <f>#REF!+'4. sz. mell'!#REF!</f>
        <v>#REF!</v>
      </c>
      <c r="AL37" s="234">
        <f t="shared" si="4"/>
        <v>0</v>
      </c>
      <c r="AM37" s="234">
        <f t="shared" si="5"/>
        <v>0</v>
      </c>
      <c r="AN37" s="234">
        <f t="shared" si="6"/>
        <v>146900</v>
      </c>
      <c r="AO37" s="234">
        <f t="shared" si="7"/>
        <v>146900</v>
      </c>
    </row>
    <row r="38" spans="1:41" s="43" customFormat="1" ht="12" customHeight="1">
      <c r="A38" s="15" t="s">
        <v>12</v>
      </c>
      <c r="B38" s="19" t="s">
        <v>61</v>
      </c>
      <c r="C38" s="25"/>
      <c r="D38" s="25">
        <v>0</v>
      </c>
      <c r="E38" s="25">
        <f t="shared" ref="E38:E41" si="32">F38-D38</f>
        <v>0</v>
      </c>
      <c r="F38" s="25">
        <v>0</v>
      </c>
      <c r="G38" s="25"/>
      <c r="H38" s="25">
        <v>0</v>
      </c>
      <c r="I38" s="25">
        <f t="shared" ref="I38:I41" si="33">J38-H38</f>
        <v>146900</v>
      </c>
      <c r="J38" s="25">
        <v>146900</v>
      </c>
      <c r="K38" s="25"/>
      <c r="L38" s="25"/>
      <c r="M38" s="25"/>
      <c r="N38" s="25"/>
      <c r="O38" s="25"/>
      <c r="R38" s="53">
        <f t="shared" si="28"/>
        <v>0</v>
      </c>
      <c r="S38" s="53">
        <f t="shared" si="29"/>
        <v>0</v>
      </c>
      <c r="T38" s="53">
        <f t="shared" si="30"/>
        <v>146900</v>
      </c>
      <c r="U38" s="53">
        <f t="shared" si="31"/>
        <v>146900</v>
      </c>
      <c r="V38" s="53" t="e">
        <f>SUM(#REF!,#REF!)</f>
        <v>#REF!</v>
      </c>
      <c r="W38" s="53" t="e">
        <f>SUM(#REF!,#REF!)</f>
        <v>#REF!</v>
      </c>
      <c r="Y38" s="234">
        <f>C38+'4. sz. mell'!C38</f>
        <v>150000</v>
      </c>
      <c r="Z38" s="234">
        <f>D38+'4. sz. mell'!D38</f>
        <v>1137000</v>
      </c>
      <c r="AA38" s="234">
        <f>E38+'4. sz. mell'!E38</f>
        <v>0</v>
      </c>
      <c r="AB38" s="234">
        <f>F38+'4. sz. mell'!F38</f>
        <v>1137000</v>
      </c>
      <c r="AC38" s="234" t="e">
        <f>#REF!+'4. sz. mell'!#REF!</f>
        <v>#REF!</v>
      </c>
      <c r="AD38" s="234" t="e">
        <f>#REF!+'4. sz. mell'!#REF!</f>
        <v>#REF!</v>
      </c>
      <c r="AE38" s="234">
        <f>G38+'4. sz. mell'!G38</f>
        <v>0</v>
      </c>
      <c r="AF38" s="234">
        <f>H38+'4. sz. mell'!H38</f>
        <v>0</v>
      </c>
      <c r="AG38" s="234">
        <f>I38+'4. sz. mell'!I38</f>
        <v>146900</v>
      </c>
      <c r="AH38" s="234">
        <f>J38+'4. sz. mell'!J38</f>
        <v>146900</v>
      </c>
      <c r="AI38" s="234" t="e">
        <f>#REF!+'4. sz. mell'!#REF!</f>
        <v>#REF!</v>
      </c>
      <c r="AJ38" s="234" t="e">
        <f>#REF!+'4. sz. mell'!#REF!</f>
        <v>#REF!</v>
      </c>
      <c r="AL38" s="234">
        <f t="shared" si="4"/>
        <v>0</v>
      </c>
      <c r="AM38" s="234">
        <f t="shared" si="5"/>
        <v>0</v>
      </c>
      <c r="AN38" s="234">
        <f t="shared" si="6"/>
        <v>146900</v>
      </c>
      <c r="AO38" s="234">
        <f t="shared" si="7"/>
        <v>146900</v>
      </c>
    </row>
    <row r="39" spans="1:41" ht="12" customHeight="1">
      <c r="A39" s="15" t="s">
        <v>14</v>
      </c>
      <c r="B39" s="16" t="s">
        <v>62</v>
      </c>
      <c r="C39" s="44"/>
      <c r="D39" s="44">
        <v>0</v>
      </c>
      <c r="E39" s="44">
        <f t="shared" si="32"/>
        <v>0</v>
      </c>
      <c r="F39" s="44">
        <v>0</v>
      </c>
      <c r="G39" s="44"/>
      <c r="H39" s="44">
        <v>0</v>
      </c>
      <c r="I39" s="44">
        <f t="shared" si="33"/>
        <v>0</v>
      </c>
      <c r="J39" s="44">
        <v>0</v>
      </c>
      <c r="K39" s="44"/>
      <c r="L39" s="44"/>
      <c r="M39" s="44"/>
      <c r="N39" s="44"/>
      <c r="O39" s="44"/>
      <c r="R39" s="53">
        <f t="shared" si="28"/>
        <v>0</v>
      </c>
      <c r="S39" s="53">
        <f t="shared" si="29"/>
        <v>0</v>
      </c>
      <c r="T39" s="53">
        <f t="shared" si="30"/>
        <v>0</v>
      </c>
      <c r="U39" s="53">
        <f t="shared" si="31"/>
        <v>0</v>
      </c>
      <c r="V39" s="53" t="e">
        <f>SUM(#REF!,#REF!)</f>
        <v>#REF!</v>
      </c>
      <c r="W39" s="53" t="e">
        <f>SUM(#REF!,#REF!)</f>
        <v>#REF!</v>
      </c>
      <c r="Y39" s="234">
        <f>C39+'4. sz. mell'!C39</f>
        <v>0</v>
      </c>
      <c r="Z39" s="234">
        <f>D39+'4. sz. mell'!D39</f>
        <v>0</v>
      </c>
      <c r="AA39" s="234">
        <f>E39+'4. sz. mell'!E39</f>
        <v>0</v>
      </c>
      <c r="AB39" s="234">
        <f>F39+'4. sz. mell'!F39</f>
        <v>0</v>
      </c>
      <c r="AC39" s="234" t="e">
        <f>#REF!+'4. sz. mell'!#REF!</f>
        <v>#REF!</v>
      </c>
      <c r="AD39" s="234" t="e">
        <f>#REF!+'4. sz. mell'!#REF!</f>
        <v>#REF!</v>
      </c>
      <c r="AE39" s="234">
        <f>G39+'4. sz. mell'!G39</f>
        <v>0</v>
      </c>
      <c r="AF39" s="234">
        <f>H39+'4. sz. mell'!H39</f>
        <v>0</v>
      </c>
      <c r="AG39" s="234">
        <f>I39+'4. sz. mell'!I39</f>
        <v>0</v>
      </c>
      <c r="AH39" s="234">
        <f>J39+'4. sz. mell'!J39</f>
        <v>0</v>
      </c>
      <c r="AI39" s="234" t="e">
        <f>#REF!+'4. sz. mell'!#REF!</f>
        <v>#REF!</v>
      </c>
      <c r="AJ39" s="234" t="e">
        <f>#REF!+'4. sz. mell'!#REF!</f>
        <v>#REF!</v>
      </c>
      <c r="AL39" s="234">
        <f t="shared" si="4"/>
        <v>0</v>
      </c>
      <c r="AM39" s="234">
        <f t="shared" si="5"/>
        <v>0</v>
      </c>
      <c r="AN39" s="234">
        <f t="shared" si="6"/>
        <v>0</v>
      </c>
      <c r="AO39" s="234">
        <f t="shared" si="7"/>
        <v>0</v>
      </c>
    </row>
    <row r="40" spans="1:41" ht="12" customHeight="1">
      <c r="A40" s="15" t="s">
        <v>16</v>
      </c>
      <c r="B40" s="16" t="s">
        <v>63</v>
      </c>
      <c r="C40" s="44"/>
      <c r="D40" s="44">
        <v>0</v>
      </c>
      <c r="E40" s="44">
        <f t="shared" si="32"/>
        <v>0</v>
      </c>
      <c r="F40" s="44">
        <v>0</v>
      </c>
      <c r="G40" s="44"/>
      <c r="H40" s="44">
        <v>0</v>
      </c>
      <c r="I40" s="44">
        <f t="shared" si="33"/>
        <v>0</v>
      </c>
      <c r="J40" s="44">
        <v>0</v>
      </c>
      <c r="K40" s="44"/>
      <c r="L40" s="44"/>
      <c r="M40" s="44"/>
      <c r="N40" s="44"/>
      <c r="O40" s="44"/>
      <c r="R40" s="53">
        <f t="shared" si="28"/>
        <v>0</v>
      </c>
      <c r="S40" s="53">
        <f t="shared" si="29"/>
        <v>0</v>
      </c>
      <c r="T40" s="53">
        <f t="shared" si="30"/>
        <v>0</v>
      </c>
      <c r="U40" s="53">
        <f t="shared" si="31"/>
        <v>0</v>
      </c>
      <c r="V40" s="53" t="e">
        <f>SUM(#REF!,#REF!)</f>
        <v>#REF!</v>
      </c>
      <c r="W40" s="53" t="e">
        <f>SUM(#REF!,#REF!)</f>
        <v>#REF!</v>
      </c>
      <c r="Y40" s="234">
        <f>C40+'4. sz. mell'!C40</f>
        <v>0</v>
      </c>
      <c r="Z40" s="234">
        <f>D40+'4. sz. mell'!D40</f>
        <v>0</v>
      </c>
      <c r="AA40" s="234">
        <f>E40+'4. sz. mell'!E40</f>
        <v>0</v>
      </c>
      <c r="AB40" s="234">
        <f>F40+'4. sz. mell'!F40</f>
        <v>0</v>
      </c>
      <c r="AC40" s="234" t="e">
        <f>#REF!+'4. sz. mell'!#REF!</f>
        <v>#REF!</v>
      </c>
      <c r="AD40" s="234" t="e">
        <f>#REF!+'4. sz. mell'!#REF!</f>
        <v>#REF!</v>
      </c>
      <c r="AE40" s="234">
        <f>G40+'4. sz. mell'!G40</f>
        <v>0</v>
      </c>
      <c r="AF40" s="234">
        <f>H40+'4. sz. mell'!H40</f>
        <v>0</v>
      </c>
      <c r="AG40" s="234">
        <f>I40+'4. sz. mell'!I40</f>
        <v>0</v>
      </c>
      <c r="AH40" s="234">
        <f>J40+'4. sz. mell'!J40</f>
        <v>0</v>
      </c>
      <c r="AI40" s="234" t="e">
        <f>#REF!+'4. sz. mell'!#REF!</f>
        <v>#REF!</v>
      </c>
      <c r="AJ40" s="234" t="e">
        <f>#REF!+'4. sz. mell'!#REF!</f>
        <v>#REF!</v>
      </c>
      <c r="AL40" s="234">
        <f t="shared" si="4"/>
        <v>0</v>
      </c>
      <c r="AM40" s="234">
        <f t="shared" si="5"/>
        <v>0</v>
      </c>
      <c r="AN40" s="234">
        <f t="shared" si="6"/>
        <v>0</v>
      </c>
      <c r="AO40" s="234">
        <f t="shared" si="7"/>
        <v>0</v>
      </c>
    </row>
    <row r="41" spans="1:41" ht="12" customHeight="1" thickBot="1">
      <c r="A41" s="15" t="s">
        <v>18</v>
      </c>
      <c r="B41" s="16" t="s">
        <v>64</v>
      </c>
      <c r="C41" s="44"/>
      <c r="D41" s="44">
        <v>0</v>
      </c>
      <c r="E41" s="44">
        <f t="shared" si="32"/>
        <v>0</v>
      </c>
      <c r="F41" s="44">
        <v>0</v>
      </c>
      <c r="G41" s="44"/>
      <c r="H41" s="44">
        <v>0</v>
      </c>
      <c r="I41" s="44">
        <f t="shared" si="33"/>
        <v>0</v>
      </c>
      <c r="J41" s="44">
        <v>0</v>
      </c>
      <c r="K41" s="44"/>
      <c r="L41" s="44"/>
      <c r="M41" s="44"/>
      <c r="N41" s="44"/>
      <c r="O41" s="44"/>
      <c r="R41" s="53">
        <f t="shared" si="28"/>
        <v>0</v>
      </c>
      <c r="S41" s="53">
        <f t="shared" si="29"/>
        <v>0</v>
      </c>
      <c r="T41" s="53">
        <f t="shared" si="30"/>
        <v>0</v>
      </c>
      <c r="U41" s="53">
        <f t="shared" si="31"/>
        <v>0</v>
      </c>
      <c r="V41" s="53" t="e">
        <f>SUM(#REF!,#REF!)</f>
        <v>#REF!</v>
      </c>
      <c r="W41" s="53" t="e">
        <f>SUM(#REF!,#REF!)</f>
        <v>#REF!</v>
      </c>
      <c r="Y41" s="234">
        <f>C41+'4. sz. mell'!C41</f>
        <v>0</v>
      </c>
      <c r="Z41" s="234">
        <f>D41+'4. sz. mell'!D41</f>
        <v>0</v>
      </c>
      <c r="AA41" s="234">
        <f>E41+'4. sz. mell'!E41</f>
        <v>0</v>
      </c>
      <c r="AB41" s="234">
        <f>F41+'4. sz. mell'!F41</f>
        <v>0</v>
      </c>
      <c r="AC41" s="234" t="e">
        <f>#REF!+'4. sz. mell'!#REF!</f>
        <v>#REF!</v>
      </c>
      <c r="AD41" s="234" t="e">
        <f>#REF!+'4. sz. mell'!#REF!</f>
        <v>#REF!</v>
      </c>
      <c r="AE41" s="234">
        <f>G41+'4. sz. mell'!G41</f>
        <v>0</v>
      </c>
      <c r="AF41" s="234">
        <f>H41+'4. sz. mell'!H41</f>
        <v>0</v>
      </c>
      <c r="AG41" s="234">
        <f>I41+'4. sz. mell'!I41</f>
        <v>0</v>
      </c>
      <c r="AH41" s="234">
        <f>J41+'4. sz. mell'!J41</f>
        <v>0</v>
      </c>
      <c r="AI41" s="234" t="e">
        <f>#REF!+'4. sz. mell'!#REF!</f>
        <v>#REF!</v>
      </c>
      <c r="AJ41" s="234" t="e">
        <f>#REF!+'4. sz. mell'!#REF!</f>
        <v>#REF!</v>
      </c>
      <c r="AL41" s="234">
        <f t="shared" si="4"/>
        <v>0</v>
      </c>
      <c r="AM41" s="234">
        <f t="shared" si="5"/>
        <v>0</v>
      </c>
      <c r="AN41" s="234">
        <f t="shared" si="6"/>
        <v>0</v>
      </c>
      <c r="AO41" s="234">
        <f t="shared" si="7"/>
        <v>0</v>
      </c>
    </row>
    <row r="42" spans="1:41" s="56" customFormat="1" ht="12" customHeight="1" thickBot="1">
      <c r="A42" s="54" t="s">
        <v>22</v>
      </c>
      <c r="B42" s="21" t="s">
        <v>101</v>
      </c>
      <c r="C42" s="55">
        <f>SUM(C37,C31)</f>
        <v>12521000</v>
      </c>
      <c r="D42" s="55">
        <f t="shared" ref="D42:J42" si="34">SUM(D37,D31)</f>
        <v>16751716</v>
      </c>
      <c r="E42" s="55">
        <f t="shared" si="34"/>
        <v>0</v>
      </c>
      <c r="F42" s="55">
        <f t="shared" si="34"/>
        <v>16751716</v>
      </c>
      <c r="G42" s="55">
        <f t="shared" si="34"/>
        <v>9780000</v>
      </c>
      <c r="H42" s="55">
        <f t="shared" si="34"/>
        <v>9780000</v>
      </c>
      <c r="I42" s="55">
        <f t="shared" si="34"/>
        <v>202900</v>
      </c>
      <c r="J42" s="55">
        <f t="shared" si="34"/>
        <v>9982900</v>
      </c>
      <c r="K42" s="55">
        <f t="shared" ref="K42:O42" si="35">SUM(K37,K31)</f>
        <v>0</v>
      </c>
      <c r="L42" s="55">
        <f t="shared" si="35"/>
        <v>0</v>
      </c>
      <c r="M42" s="55">
        <f t="shared" si="35"/>
        <v>0</v>
      </c>
      <c r="N42" s="55">
        <f t="shared" si="35"/>
        <v>0</v>
      </c>
      <c r="O42" s="55">
        <f t="shared" si="35"/>
        <v>0</v>
      </c>
      <c r="R42" s="53">
        <f t="shared" si="28"/>
        <v>22301000</v>
      </c>
      <c r="S42" s="53">
        <f t="shared" si="29"/>
        <v>26531716</v>
      </c>
      <c r="T42" s="53">
        <f t="shared" si="30"/>
        <v>202900</v>
      </c>
      <c r="U42" s="53">
        <f t="shared" si="31"/>
        <v>26734616</v>
      </c>
      <c r="V42" s="53" t="e">
        <f>SUM(#REF!,#REF!)</f>
        <v>#REF!</v>
      </c>
      <c r="W42" s="53" t="e">
        <f>SUM(#REF!,#REF!)</f>
        <v>#REF!</v>
      </c>
      <c r="AL42" s="234">
        <f t="shared" si="4"/>
        <v>22301000</v>
      </c>
      <c r="AM42" s="234">
        <f t="shared" si="5"/>
        <v>26531716</v>
      </c>
      <c r="AN42" s="234">
        <f t="shared" si="6"/>
        <v>202900</v>
      </c>
      <c r="AO42" s="234">
        <f t="shared" si="7"/>
        <v>26734616</v>
      </c>
    </row>
    <row r="43" spans="1:41" s="56" customFormat="1" ht="12" customHeight="1" thickBot="1">
      <c r="A43" s="54" t="s">
        <v>29</v>
      </c>
      <c r="B43" s="21" t="s">
        <v>69</v>
      </c>
      <c r="C43" s="55">
        <f>+C44+C45+C46</f>
        <v>0</v>
      </c>
      <c r="D43" s="55">
        <v>0</v>
      </c>
      <c r="E43" s="55"/>
      <c r="F43" s="55">
        <v>0</v>
      </c>
      <c r="G43" s="55">
        <f t="shared" ref="G43:K43" si="36">+G44+G45+G46</f>
        <v>0</v>
      </c>
      <c r="H43" s="55">
        <v>0</v>
      </c>
      <c r="I43" s="55"/>
      <c r="J43" s="55">
        <v>0</v>
      </c>
      <c r="K43" s="55">
        <f t="shared" si="36"/>
        <v>0</v>
      </c>
      <c r="L43" s="55">
        <f>+L44+L45+L46</f>
        <v>0</v>
      </c>
      <c r="M43" s="55">
        <f>+M44+M45+M46</f>
        <v>0</v>
      </c>
      <c r="N43" s="55">
        <f>+N44+N45+N46</f>
        <v>0</v>
      </c>
      <c r="O43" s="55">
        <f>+O44+O45+O46</f>
        <v>0</v>
      </c>
      <c r="R43" s="53">
        <f t="shared" si="28"/>
        <v>0</v>
      </c>
      <c r="S43" s="53">
        <f t="shared" si="29"/>
        <v>0</v>
      </c>
      <c r="T43" s="53">
        <f t="shared" si="30"/>
        <v>0</v>
      </c>
      <c r="U43" s="53">
        <f t="shared" si="31"/>
        <v>0</v>
      </c>
      <c r="V43" s="53" t="e">
        <f>SUM(#REF!,#REF!)</f>
        <v>#REF!</v>
      </c>
      <c r="W43" s="53" t="e">
        <f>SUM(#REF!,#REF!)</f>
        <v>#REF!</v>
      </c>
      <c r="AL43" s="234">
        <f t="shared" si="4"/>
        <v>0</v>
      </c>
      <c r="AM43" s="234">
        <f t="shared" si="5"/>
        <v>0</v>
      </c>
      <c r="AN43" s="234">
        <f t="shared" si="6"/>
        <v>0</v>
      </c>
      <c r="AO43" s="234">
        <f t="shared" si="7"/>
        <v>0</v>
      </c>
    </row>
    <row r="44" spans="1:41" s="59" customFormat="1" ht="12" customHeight="1">
      <c r="A44" s="57" t="s">
        <v>31</v>
      </c>
      <c r="B44" s="19" t="s">
        <v>70</v>
      </c>
      <c r="C44" s="58"/>
      <c r="D44" s="58">
        <v>0</v>
      </c>
      <c r="E44" s="58"/>
      <c r="F44" s="58">
        <v>0</v>
      </c>
      <c r="G44" s="58"/>
      <c r="H44" s="58">
        <v>0</v>
      </c>
      <c r="I44" s="58"/>
      <c r="J44" s="58">
        <v>0</v>
      </c>
      <c r="K44" s="58"/>
      <c r="L44" s="58"/>
      <c r="M44" s="58"/>
      <c r="N44" s="58"/>
      <c r="O44" s="58"/>
      <c r="R44" s="53">
        <f t="shared" si="28"/>
        <v>0</v>
      </c>
      <c r="S44" s="53">
        <f t="shared" si="29"/>
        <v>0</v>
      </c>
      <c r="T44" s="53">
        <f t="shared" si="30"/>
        <v>0</v>
      </c>
      <c r="U44" s="53">
        <f t="shared" si="31"/>
        <v>0</v>
      </c>
      <c r="V44" s="53" t="e">
        <f>SUM(#REF!,#REF!)</f>
        <v>#REF!</v>
      </c>
      <c r="W44" s="53" t="e">
        <f>SUM(#REF!,#REF!)</f>
        <v>#REF!</v>
      </c>
      <c r="AL44" s="234">
        <f t="shared" si="4"/>
        <v>0</v>
      </c>
      <c r="AM44" s="234">
        <f t="shared" si="5"/>
        <v>0</v>
      </c>
      <c r="AN44" s="234">
        <f t="shared" si="6"/>
        <v>0</v>
      </c>
      <c r="AO44" s="234">
        <f t="shared" si="7"/>
        <v>0</v>
      </c>
    </row>
    <row r="45" spans="1:41" s="56" customFormat="1" ht="12" customHeight="1">
      <c r="A45" s="57" t="s">
        <v>33</v>
      </c>
      <c r="B45" s="19" t="s">
        <v>71</v>
      </c>
      <c r="C45" s="58"/>
      <c r="D45" s="58">
        <v>0</v>
      </c>
      <c r="E45" s="58"/>
      <c r="F45" s="58">
        <v>0</v>
      </c>
      <c r="G45" s="58"/>
      <c r="H45" s="58">
        <v>0</v>
      </c>
      <c r="I45" s="58"/>
      <c r="J45" s="58">
        <v>0</v>
      </c>
      <c r="K45" s="58"/>
      <c r="L45" s="58"/>
      <c r="M45" s="58"/>
      <c r="N45" s="58"/>
      <c r="O45" s="58"/>
      <c r="R45" s="53">
        <f t="shared" si="28"/>
        <v>0</v>
      </c>
      <c r="S45" s="53">
        <f t="shared" si="29"/>
        <v>0</v>
      </c>
      <c r="T45" s="53">
        <f t="shared" si="30"/>
        <v>0</v>
      </c>
      <c r="U45" s="53">
        <f t="shared" si="31"/>
        <v>0</v>
      </c>
      <c r="V45" s="53" t="e">
        <f>SUM(#REF!,#REF!)</f>
        <v>#REF!</v>
      </c>
      <c r="W45" s="53" t="e">
        <f>SUM(#REF!,#REF!)</f>
        <v>#REF!</v>
      </c>
      <c r="AL45" s="234">
        <f t="shared" si="4"/>
        <v>0</v>
      </c>
      <c r="AM45" s="234">
        <f t="shared" si="5"/>
        <v>0</v>
      </c>
      <c r="AN45" s="234">
        <f t="shared" si="6"/>
        <v>0</v>
      </c>
      <c r="AO45" s="234">
        <f t="shared" si="7"/>
        <v>0</v>
      </c>
    </row>
    <row r="46" spans="1:41" s="56" customFormat="1" ht="12" customHeight="1" thickBot="1">
      <c r="A46" s="60" t="s">
        <v>35</v>
      </c>
      <c r="B46" s="61" t="s">
        <v>72</v>
      </c>
      <c r="C46" s="58"/>
      <c r="D46" s="58">
        <v>0</v>
      </c>
      <c r="E46" s="58"/>
      <c r="F46" s="58">
        <v>0</v>
      </c>
      <c r="G46" s="58"/>
      <c r="H46" s="58">
        <v>0</v>
      </c>
      <c r="I46" s="58"/>
      <c r="J46" s="58">
        <v>0</v>
      </c>
      <c r="K46" s="58"/>
      <c r="L46" s="58"/>
      <c r="M46" s="58"/>
      <c r="N46" s="58"/>
      <c r="O46" s="58"/>
      <c r="R46" s="53">
        <f t="shared" si="28"/>
        <v>0</v>
      </c>
      <c r="S46" s="53">
        <f t="shared" si="29"/>
        <v>0</v>
      </c>
      <c r="T46" s="53">
        <f t="shared" si="30"/>
        <v>0</v>
      </c>
      <c r="U46" s="53">
        <f t="shared" si="31"/>
        <v>0</v>
      </c>
      <c r="V46" s="53" t="e">
        <f>SUM(#REF!,#REF!)</f>
        <v>#REF!</v>
      </c>
      <c r="W46" s="53" t="e">
        <f>SUM(#REF!,#REF!)</f>
        <v>#REF!</v>
      </c>
      <c r="AL46" s="234">
        <f t="shared" si="4"/>
        <v>0</v>
      </c>
      <c r="AM46" s="234">
        <f t="shared" si="5"/>
        <v>0</v>
      </c>
      <c r="AN46" s="234">
        <f t="shared" si="6"/>
        <v>0</v>
      </c>
      <c r="AO46" s="234">
        <f t="shared" si="7"/>
        <v>0</v>
      </c>
    </row>
    <row r="47" spans="1:41" s="56" customFormat="1" ht="12" customHeight="1" thickBot="1">
      <c r="A47" s="54" t="s">
        <v>37</v>
      </c>
      <c r="B47" s="21" t="s">
        <v>73</v>
      </c>
      <c r="C47" s="55">
        <f>+C48+C49+C50+C51</f>
        <v>0</v>
      </c>
      <c r="D47" s="55">
        <v>0</v>
      </c>
      <c r="E47" s="55"/>
      <c r="F47" s="55">
        <v>0</v>
      </c>
      <c r="G47" s="55">
        <f t="shared" ref="G47:K47" si="37">+G48+G49+G50+G51</f>
        <v>0</v>
      </c>
      <c r="H47" s="55">
        <v>0</v>
      </c>
      <c r="I47" s="55"/>
      <c r="J47" s="55">
        <v>0</v>
      </c>
      <c r="K47" s="55">
        <f t="shared" si="37"/>
        <v>0</v>
      </c>
      <c r="L47" s="55">
        <f>+L48+L49+L50+L51</f>
        <v>0</v>
      </c>
      <c r="M47" s="55">
        <f>+M48+M49+M50+M51</f>
        <v>0</v>
      </c>
      <c r="N47" s="55">
        <f>+N48+N49+N50+N51</f>
        <v>0</v>
      </c>
      <c r="O47" s="55">
        <f>+O48+O49+O50+O51</f>
        <v>0</v>
      </c>
      <c r="R47" s="53">
        <f t="shared" si="28"/>
        <v>0</v>
      </c>
      <c r="S47" s="53">
        <f t="shared" si="29"/>
        <v>0</v>
      </c>
      <c r="T47" s="53">
        <f t="shared" si="30"/>
        <v>0</v>
      </c>
      <c r="U47" s="53">
        <f t="shared" si="31"/>
        <v>0</v>
      </c>
      <c r="V47" s="53" t="e">
        <f>SUM(#REF!,#REF!)</f>
        <v>#REF!</v>
      </c>
      <c r="W47" s="53" t="e">
        <f>SUM(#REF!,#REF!)</f>
        <v>#REF!</v>
      </c>
      <c r="AL47" s="234">
        <f t="shared" si="4"/>
        <v>0</v>
      </c>
      <c r="AM47" s="234">
        <f t="shared" si="5"/>
        <v>0</v>
      </c>
      <c r="AN47" s="234">
        <f t="shared" si="6"/>
        <v>0</v>
      </c>
      <c r="AO47" s="234">
        <f t="shared" si="7"/>
        <v>0</v>
      </c>
    </row>
    <row r="48" spans="1:41" s="56" customFormat="1" ht="12" customHeight="1">
      <c r="A48" s="57" t="s">
        <v>74</v>
      </c>
      <c r="B48" s="19" t="s">
        <v>75</v>
      </c>
      <c r="C48" s="58"/>
      <c r="D48" s="58">
        <v>0</v>
      </c>
      <c r="E48" s="58"/>
      <c r="F48" s="58">
        <v>0</v>
      </c>
      <c r="G48" s="58"/>
      <c r="H48" s="58">
        <v>0</v>
      </c>
      <c r="I48" s="58"/>
      <c r="J48" s="58">
        <v>0</v>
      </c>
      <c r="K48" s="58"/>
      <c r="L48" s="58"/>
      <c r="M48" s="58"/>
      <c r="N48" s="58"/>
      <c r="O48" s="58"/>
      <c r="R48" s="53">
        <f t="shared" si="28"/>
        <v>0</v>
      </c>
      <c r="S48" s="53">
        <f t="shared" si="29"/>
        <v>0</v>
      </c>
      <c r="T48" s="53">
        <f t="shared" si="30"/>
        <v>0</v>
      </c>
      <c r="U48" s="53">
        <f t="shared" si="31"/>
        <v>0</v>
      </c>
      <c r="V48" s="53" t="e">
        <f>SUM(#REF!,#REF!)</f>
        <v>#REF!</v>
      </c>
      <c r="W48" s="53" t="e">
        <f>SUM(#REF!,#REF!)</f>
        <v>#REF!</v>
      </c>
      <c r="AL48" s="234">
        <f t="shared" si="4"/>
        <v>0</v>
      </c>
      <c r="AM48" s="234">
        <f t="shared" si="5"/>
        <v>0</v>
      </c>
      <c r="AN48" s="234">
        <f t="shared" si="6"/>
        <v>0</v>
      </c>
      <c r="AO48" s="234">
        <f t="shared" si="7"/>
        <v>0</v>
      </c>
    </row>
    <row r="49" spans="1:41" s="56" customFormat="1" ht="12" customHeight="1">
      <c r="A49" s="57" t="s">
        <v>76</v>
      </c>
      <c r="B49" s="19" t="s">
        <v>77</v>
      </c>
      <c r="C49" s="58"/>
      <c r="D49" s="58">
        <v>0</v>
      </c>
      <c r="E49" s="58"/>
      <c r="F49" s="58">
        <v>0</v>
      </c>
      <c r="G49" s="58"/>
      <c r="H49" s="58">
        <v>0</v>
      </c>
      <c r="I49" s="58"/>
      <c r="J49" s="58">
        <v>0</v>
      </c>
      <c r="K49" s="58"/>
      <c r="L49" s="58"/>
      <c r="M49" s="58"/>
      <c r="N49" s="58"/>
      <c r="O49" s="58"/>
      <c r="R49" s="53">
        <f t="shared" si="28"/>
        <v>0</v>
      </c>
      <c r="S49" s="53">
        <f t="shared" si="29"/>
        <v>0</v>
      </c>
      <c r="T49" s="53">
        <f t="shared" si="30"/>
        <v>0</v>
      </c>
      <c r="U49" s="53">
        <f t="shared" si="31"/>
        <v>0</v>
      </c>
      <c r="V49" s="53" t="e">
        <f>SUM(#REF!,#REF!)</f>
        <v>#REF!</v>
      </c>
      <c r="W49" s="53" t="e">
        <f>SUM(#REF!,#REF!)</f>
        <v>#REF!</v>
      </c>
      <c r="AL49" s="234">
        <f t="shared" si="4"/>
        <v>0</v>
      </c>
      <c r="AM49" s="234">
        <f t="shared" si="5"/>
        <v>0</v>
      </c>
      <c r="AN49" s="234">
        <f t="shared" si="6"/>
        <v>0</v>
      </c>
      <c r="AO49" s="234">
        <f t="shared" si="7"/>
        <v>0</v>
      </c>
    </row>
    <row r="50" spans="1:41" s="56" customFormat="1" ht="12" customHeight="1">
      <c r="A50" s="57" t="s">
        <v>78</v>
      </c>
      <c r="B50" s="19" t="s">
        <v>79</v>
      </c>
      <c r="C50" s="58"/>
      <c r="D50" s="58">
        <v>0</v>
      </c>
      <c r="E50" s="58"/>
      <c r="F50" s="58">
        <v>0</v>
      </c>
      <c r="G50" s="58"/>
      <c r="H50" s="58">
        <v>0</v>
      </c>
      <c r="I50" s="58"/>
      <c r="J50" s="58">
        <v>0</v>
      </c>
      <c r="K50" s="58"/>
      <c r="L50" s="58"/>
      <c r="M50" s="58"/>
      <c r="N50" s="58"/>
      <c r="O50" s="58"/>
      <c r="R50" s="53">
        <f t="shared" si="28"/>
        <v>0</v>
      </c>
      <c r="S50" s="53">
        <f t="shared" si="29"/>
        <v>0</v>
      </c>
      <c r="T50" s="53">
        <f t="shared" si="30"/>
        <v>0</v>
      </c>
      <c r="U50" s="53">
        <f t="shared" si="31"/>
        <v>0</v>
      </c>
      <c r="V50" s="53" t="e">
        <f>SUM(#REF!,#REF!)</f>
        <v>#REF!</v>
      </c>
      <c r="W50" s="53" t="e">
        <f>SUM(#REF!,#REF!)</f>
        <v>#REF!</v>
      </c>
      <c r="AL50" s="234">
        <f t="shared" si="4"/>
        <v>0</v>
      </c>
      <c r="AM50" s="234">
        <f t="shared" si="5"/>
        <v>0</v>
      </c>
      <c r="AN50" s="234">
        <f t="shared" si="6"/>
        <v>0</v>
      </c>
      <c r="AO50" s="234">
        <f t="shared" si="7"/>
        <v>0</v>
      </c>
    </row>
    <row r="51" spans="1:41" s="59" customFormat="1" ht="12" customHeight="1" thickBot="1">
      <c r="A51" s="60" t="s">
        <v>80</v>
      </c>
      <c r="B51" s="61" t="s">
        <v>81</v>
      </c>
      <c r="C51" s="58"/>
      <c r="D51" s="58">
        <v>0</v>
      </c>
      <c r="E51" s="58"/>
      <c r="F51" s="58">
        <v>0</v>
      </c>
      <c r="G51" s="58"/>
      <c r="H51" s="58">
        <v>0</v>
      </c>
      <c r="I51" s="58"/>
      <c r="J51" s="58">
        <v>0</v>
      </c>
      <c r="K51" s="58"/>
      <c r="L51" s="58"/>
      <c r="M51" s="58"/>
      <c r="N51" s="58"/>
      <c r="O51" s="58"/>
      <c r="R51" s="53">
        <f t="shared" si="28"/>
        <v>0</v>
      </c>
      <c r="S51" s="53">
        <f t="shared" si="29"/>
        <v>0</v>
      </c>
      <c r="T51" s="53">
        <f t="shared" si="30"/>
        <v>0</v>
      </c>
      <c r="U51" s="53">
        <f t="shared" si="31"/>
        <v>0</v>
      </c>
      <c r="V51" s="53" t="e">
        <f>SUM(#REF!,#REF!)</f>
        <v>#REF!</v>
      </c>
      <c r="W51" s="53" t="e">
        <f>SUM(#REF!,#REF!)</f>
        <v>#REF!</v>
      </c>
      <c r="AL51" s="234">
        <f t="shared" si="4"/>
        <v>0</v>
      </c>
      <c r="AM51" s="234">
        <f t="shared" si="5"/>
        <v>0</v>
      </c>
      <c r="AN51" s="234">
        <f t="shared" si="6"/>
        <v>0</v>
      </c>
      <c r="AO51" s="234">
        <f t="shared" si="7"/>
        <v>0</v>
      </c>
    </row>
    <row r="52" spans="1:41" s="56" customFormat="1" ht="12" customHeight="1" thickBot="1">
      <c r="A52" s="54" t="s">
        <v>39</v>
      </c>
      <c r="B52" s="21" t="s">
        <v>104</v>
      </c>
      <c r="C52" s="62">
        <f>+C53+C54+C56+C57+C55</f>
        <v>91557000</v>
      </c>
      <c r="D52" s="62">
        <f t="shared" ref="D52:O52" si="38">+D53+D54+D56+D57+D55</f>
        <v>131143452</v>
      </c>
      <c r="E52" s="62">
        <f t="shared" si="38"/>
        <v>5480524</v>
      </c>
      <c r="F52" s="62">
        <f t="shared" si="38"/>
        <v>136623976</v>
      </c>
      <c r="G52" s="62">
        <f t="shared" si="38"/>
        <v>15258000</v>
      </c>
      <c r="H52" s="62">
        <f t="shared" si="38"/>
        <v>16506869</v>
      </c>
      <c r="I52" s="62">
        <f t="shared" si="38"/>
        <v>-1148415</v>
      </c>
      <c r="J52" s="62">
        <f t="shared" si="38"/>
        <v>15358454</v>
      </c>
      <c r="K52" s="62">
        <f t="shared" si="38"/>
        <v>0</v>
      </c>
      <c r="L52" s="62">
        <f t="shared" si="38"/>
        <v>0</v>
      </c>
      <c r="M52" s="62">
        <f t="shared" si="38"/>
        <v>0</v>
      </c>
      <c r="N52" s="62">
        <f t="shared" si="38"/>
        <v>0</v>
      </c>
      <c r="O52" s="62">
        <f t="shared" si="38"/>
        <v>0</v>
      </c>
      <c r="R52" s="53">
        <f t="shared" si="28"/>
        <v>106815000</v>
      </c>
      <c r="S52" s="53">
        <f t="shared" si="29"/>
        <v>147650321</v>
      </c>
      <c r="T52" s="53">
        <f t="shared" si="30"/>
        <v>4332109</v>
      </c>
      <c r="U52" s="53">
        <f t="shared" si="31"/>
        <v>151982430</v>
      </c>
      <c r="V52" s="53" t="e">
        <f>SUM(#REF!,#REF!)</f>
        <v>#REF!</v>
      </c>
      <c r="W52" s="53" t="e">
        <f>SUM(#REF!,#REF!)</f>
        <v>#REF!</v>
      </c>
      <c r="AL52" s="234">
        <f t="shared" si="4"/>
        <v>106815000</v>
      </c>
      <c r="AM52" s="234">
        <f t="shared" si="5"/>
        <v>147650321</v>
      </c>
      <c r="AN52" s="234">
        <f t="shared" si="6"/>
        <v>4332109</v>
      </c>
      <c r="AO52" s="234">
        <f t="shared" si="7"/>
        <v>151982430</v>
      </c>
    </row>
    <row r="53" spans="1:41" s="56" customFormat="1" ht="15">
      <c r="A53" s="57" t="s">
        <v>83</v>
      </c>
      <c r="B53" s="19" t="s">
        <v>84</v>
      </c>
      <c r="C53" s="58"/>
      <c r="D53" s="58">
        <v>0</v>
      </c>
      <c r="E53" s="58"/>
      <c r="F53" s="58">
        <v>0</v>
      </c>
      <c r="G53" s="58"/>
      <c r="H53" s="58">
        <v>0</v>
      </c>
      <c r="I53" s="58">
        <f t="shared" ref="I53:I57" si="39">J53-H53</f>
        <v>0</v>
      </c>
      <c r="J53" s="58">
        <v>0</v>
      </c>
      <c r="K53" s="58"/>
      <c r="L53" s="58"/>
      <c r="M53" s="58"/>
      <c r="N53" s="58"/>
      <c r="O53" s="58"/>
      <c r="R53" s="53">
        <f t="shared" si="28"/>
        <v>0</v>
      </c>
      <c r="S53" s="53">
        <f t="shared" si="29"/>
        <v>0</v>
      </c>
      <c r="T53" s="53">
        <f t="shared" si="30"/>
        <v>0</v>
      </c>
      <c r="U53" s="53">
        <f t="shared" si="31"/>
        <v>0</v>
      </c>
      <c r="V53" s="53" t="e">
        <f>SUM(#REF!,#REF!)</f>
        <v>#REF!</v>
      </c>
      <c r="W53" s="53" t="e">
        <f>SUM(#REF!,#REF!)</f>
        <v>#REF!</v>
      </c>
      <c r="AL53" s="234">
        <f t="shared" si="4"/>
        <v>0</v>
      </c>
      <c r="AM53" s="234">
        <f t="shared" si="5"/>
        <v>0</v>
      </c>
      <c r="AN53" s="234">
        <f t="shared" si="6"/>
        <v>0</v>
      </c>
      <c r="AO53" s="234">
        <f t="shared" si="7"/>
        <v>0</v>
      </c>
    </row>
    <row r="54" spans="1:41" s="56" customFormat="1" ht="12" customHeight="1">
      <c r="A54" s="57" t="s">
        <v>85</v>
      </c>
      <c r="B54" s="19" t="s">
        <v>86</v>
      </c>
      <c r="C54" s="58"/>
      <c r="D54" s="58">
        <v>0</v>
      </c>
      <c r="E54" s="58"/>
      <c r="F54" s="58">
        <v>0</v>
      </c>
      <c r="G54" s="58"/>
      <c r="H54" s="58">
        <v>0</v>
      </c>
      <c r="I54" s="58">
        <f t="shared" si="39"/>
        <v>0</v>
      </c>
      <c r="J54" s="58">
        <v>0</v>
      </c>
      <c r="K54" s="58"/>
      <c r="L54" s="58"/>
      <c r="M54" s="58"/>
      <c r="N54" s="58"/>
      <c r="O54" s="58"/>
      <c r="R54" s="53">
        <f t="shared" si="28"/>
        <v>0</v>
      </c>
      <c r="S54" s="53">
        <f t="shared" si="29"/>
        <v>0</v>
      </c>
      <c r="T54" s="53">
        <f t="shared" si="30"/>
        <v>0</v>
      </c>
      <c r="U54" s="53">
        <f t="shared" si="31"/>
        <v>0</v>
      </c>
      <c r="V54" s="53" t="e">
        <f>SUM(#REF!,#REF!)</f>
        <v>#REF!</v>
      </c>
      <c r="W54" s="53" t="e">
        <f>SUM(#REF!,#REF!)</f>
        <v>#REF!</v>
      </c>
      <c r="AL54" s="234">
        <f t="shared" si="4"/>
        <v>0</v>
      </c>
      <c r="AM54" s="234">
        <f t="shared" si="5"/>
        <v>0</v>
      </c>
      <c r="AN54" s="234">
        <f t="shared" si="6"/>
        <v>0</v>
      </c>
      <c r="AO54" s="234">
        <f t="shared" si="7"/>
        <v>0</v>
      </c>
    </row>
    <row r="55" spans="1:41" s="56" customFormat="1" ht="12" customHeight="1" thickBot="1">
      <c r="A55" s="57" t="s">
        <v>87</v>
      </c>
      <c r="B55" s="19" t="s">
        <v>103</v>
      </c>
      <c r="C55" s="58">
        <v>91557000</v>
      </c>
      <c r="D55" s="58">
        <v>131143452</v>
      </c>
      <c r="E55" s="58">
        <f t="shared" ref="E55" si="40">F55-D55</f>
        <v>5480524</v>
      </c>
      <c r="F55" s="58">
        <v>136623976</v>
      </c>
      <c r="G55" s="58">
        <v>15258000</v>
      </c>
      <c r="H55" s="58">
        <v>16506869</v>
      </c>
      <c r="I55" s="58">
        <f t="shared" si="39"/>
        <v>-1148415</v>
      </c>
      <c r="J55" s="236">
        <v>15358454</v>
      </c>
      <c r="K55" s="58"/>
      <c r="L55" s="58"/>
      <c r="M55" s="58"/>
      <c r="N55" s="58"/>
      <c r="O55" s="58"/>
      <c r="R55" s="53">
        <f t="shared" si="28"/>
        <v>106815000</v>
      </c>
      <c r="S55" s="53">
        <f t="shared" si="29"/>
        <v>147650321</v>
      </c>
      <c r="T55" s="53">
        <f t="shared" si="30"/>
        <v>4332109</v>
      </c>
      <c r="U55" s="53">
        <f t="shared" si="31"/>
        <v>151982430</v>
      </c>
      <c r="V55" s="53" t="e">
        <f>SUM(#REF!,#REF!)</f>
        <v>#REF!</v>
      </c>
      <c r="W55" s="53" t="e">
        <f>SUM(#REF!,#REF!)</f>
        <v>#REF!</v>
      </c>
      <c r="AL55" s="234">
        <f t="shared" si="4"/>
        <v>106815000</v>
      </c>
      <c r="AM55" s="234">
        <f t="shared" si="5"/>
        <v>147650321</v>
      </c>
      <c r="AN55" s="234">
        <f t="shared" si="6"/>
        <v>4332109</v>
      </c>
      <c r="AO55" s="234">
        <f t="shared" si="7"/>
        <v>151982430</v>
      </c>
    </row>
    <row r="56" spans="1:41" s="59" customFormat="1" ht="12" customHeight="1">
      <c r="A56" s="57" t="s">
        <v>89</v>
      </c>
      <c r="B56" s="19" t="s">
        <v>88</v>
      </c>
      <c r="C56" s="58"/>
      <c r="D56" s="58">
        <v>0</v>
      </c>
      <c r="E56" s="58"/>
      <c r="F56" s="58">
        <v>0</v>
      </c>
      <c r="G56" s="58"/>
      <c r="H56" s="58">
        <v>0</v>
      </c>
      <c r="I56" s="58">
        <f t="shared" si="39"/>
        <v>0</v>
      </c>
      <c r="J56" s="58">
        <v>0</v>
      </c>
      <c r="K56" s="58"/>
      <c r="L56" s="58"/>
      <c r="M56" s="58"/>
      <c r="N56" s="58"/>
      <c r="O56" s="58"/>
      <c r="R56" s="53">
        <f t="shared" si="28"/>
        <v>0</v>
      </c>
      <c r="S56" s="53">
        <f t="shared" si="29"/>
        <v>0</v>
      </c>
      <c r="T56" s="53">
        <f t="shared" si="30"/>
        <v>0</v>
      </c>
      <c r="U56" s="53">
        <f t="shared" si="31"/>
        <v>0</v>
      </c>
      <c r="V56" s="53" t="e">
        <f>SUM(#REF!,#REF!)</f>
        <v>#REF!</v>
      </c>
      <c r="W56" s="53" t="e">
        <f>SUM(#REF!,#REF!)</f>
        <v>#REF!</v>
      </c>
      <c r="AL56" s="234">
        <f t="shared" si="4"/>
        <v>0</v>
      </c>
      <c r="AM56" s="234">
        <f t="shared" si="5"/>
        <v>0</v>
      </c>
      <c r="AN56" s="234">
        <f t="shared" si="6"/>
        <v>0</v>
      </c>
      <c r="AO56" s="234">
        <f t="shared" si="7"/>
        <v>0</v>
      </c>
    </row>
    <row r="57" spans="1:41" s="59" customFormat="1" ht="12" customHeight="1" thickBot="1">
      <c r="A57" s="60" t="s">
        <v>102</v>
      </c>
      <c r="B57" s="61" t="s">
        <v>90</v>
      </c>
      <c r="C57" s="58"/>
      <c r="D57" s="58">
        <v>0</v>
      </c>
      <c r="E57" s="58"/>
      <c r="F57" s="58">
        <v>0</v>
      </c>
      <c r="G57" s="58"/>
      <c r="H57" s="58">
        <v>0</v>
      </c>
      <c r="I57" s="58">
        <f t="shared" si="39"/>
        <v>0</v>
      </c>
      <c r="J57" s="58">
        <v>0</v>
      </c>
      <c r="K57" s="58"/>
      <c r="L57" s="58"/>
      <c r="M57" s="58"/>
      <c r="N57" s="58"/>
      <c r="O57" s="58"/>
      <c r="R57" s="53">
        <f t="shared" si="28"/>
        <v>0</v>
      </c>
      <c r="S57" s="53">
        <f t="shared" si="29"/>
        <v>0</v>
      </c>
      <c r="T57" s="53">
        <f t="shared" si="30"/>
        <v>0</v>
      </c>
      <c r="U57" s="53">
        <f t="shared" si="31"/>
        <v>0</v>
      </c>
      <c r="V57" s="53" t="e">
        <f>SUM(#REF!,#REF!)</f>
        <v>#REF!</v>
      </c>
      <c r="W57" s="53" t="e">
        <f>SUM(#REF!,#REF!)</f>
        <v>#REF!</v>
      </c>
      <c r="AL57" s="234">
        <f t="shared" si="4"/>
        <v>0</v>
      </c>
      <c r="AM57" s="234">
        <f t="shared" si="5"/>
        <v>0</v>
      </c>
      <c r="AN57" s="234">
        <f t="shared" si="6"/>
        <v>0</v>
      </c>
      <c r="AO57" s="234">
        <f t="shared" si="7"/>
        <v>0</v>
      </c>
    </row>
    <row r="58" spans="1:41" s="59" customFormat="1" ht="12" customHeight="1" thickBot="1">
      <c r="A58" s="54" t="s">
        <v>41</v>
      </c>
      <c r="B58" s="21" t="s">
        <v>91</v>
      </c>
      <c r="C58" s="63">
        <f>+C59+C60+C61+C62</f>
        <v>0</v>
      </c>
      <c r="D58" s="63">
        <v>0</v>
      </c>
      <c r="E58" s="63"/>
      <c r="F58" s="63">
        <v>0</v>
      </c>
      <c r="G58" s="63">
        <f t="shared" ref="G58:K58" si="41">+G59+G60+G61+G62</f>
        <v>0</v>
      </c>
      <c r="H58" s="63">
        <v>0</v>
      </c>
      <c r="I58" s="63"/>
      <c r="J58" s="63">
        <v>0</v>
      </c>
      <c r="K58" s="63">
        <f t="shared" si="41"/>
        <v>0</v>
      </c>
      <c r="L58" s="63">
        <f>+L59+L60+L61+L62</f>
        <v>0</v>
      </c>
      <c r="M58" s="63">
        <f>+M59+M60+M61+M62</f>
        <v>0</v>
      </c>
      <c r="N58" s="63">
        <f>+N59+N60+N61+N62</f>
        <v>0</v>
      </c>
      <c r="O58" s="63">
        <f>+O59+O60+O61+O62</f>
        <v>0</v>
      </c>
      <c r="R58" s="53">
        <f t="shared" si="28"/>
        <v>0</v>
      </c>
      <c r="S58" s="53">
        <f t="shared" si="29"/>
        <v>0</v>
      </c>
      <c r="T58" s="53">
        <f t="shared" si="30"/>
        <v>0</v>
      </c>
      <c r="U58" s="53">
        <f t="shared" si="31"/>
        <v>0</v>
      </c>
      <c r="V58" s="53" t="e">
        <f>SUM(#REF!,#REF!)</f>
        <v>#REF!</v>
      </c>
      <c r="W58" s="53" t="e">
        <f>SUM(#REF!,#REF!)</f>
        <v>#REF!</v>
      </c>
      <c r="AL58" s="234">
        <f t="shared" si="4"/>
        <v>0</v>
      </c>
      <c r="AM58" s="234">
        <f t="shared" si="5"/>
        <v>0</v>
      </c>
      <c r="AN58" s="234">
        <f t="shared" si="6"/>
        <v>0</v>
      </c>
      <c r="AO58" s="234">
        <f t="shared" si="7"/>
        <v>0</v>
      </c>
    </row>
    <row r="59" spans="1:41" s="59" customFormat="1" ht="12" customHeight="1">
      <c r="A59" s="57" t="s">
        <v>92</v>
      </c>
      <c r="B59" s="19" t="s">
        <v>93</v>
      </c>
      <c r="C59" s="58"/>
      <c r="D59" s="58">
        <v>0</v>
      </c>
      <c r="E59" s="58"/>
      <c r="F59" s="58">
        <v>0</v>
      </c>
      <c r="G59" s="58"/>
      <c r="H59" s="58">
        <v>0</v>
      </c>
      <c r="I59" s="58"/>
      <c r="J59" s="58">
        <v>0</v>
      </c>
      <c r="K59" s="58"/>
      <c r="L59" s="58"/>
      <c r="M59" s="58"/>
      <c r="N59" s="58"/>
      <c r="O59" s="58"/>
      <c r="R59" s="53">
        <f t="shared" si="28"/>
        <v>0</v>
      </c>
      <c r="S59" s="53">
        <f t="shared" si="29"/>
        <v>0</v>
      </c>
      <c r="T59" s="53">
        <f t="shared" si="30"/>
        <v>0</v>
      </c>
      <c r="U59" s="53">
        <f t="shared" si="31"/>
        <v>0</v>
      </c>
      <c r="V59" s="53" t="e">
        <f>SUM(#REF!,#REF!)</f>
        <v>#REF!</v>
      </c>
      <c r="W59" s="53" t="e">
        <f>SUM(#REF!,#REF!)</f>
        <v>#REF!</v>
      </c>
      <c r="AL59" s="234">
        <f t="shared" si="4"/>
        <v>0</v>
      </c>
      <c r="AM59" s="234">
        <f t="shared" si="5"/>
        <v>0</v>
      </c>
      <c r="AN59" s="234">
        <f t="shared" si="6"/>
        <v>0</v>
      </c>
      <c r="AO59" s="234">
        <f t="shared" si="7"/>
        <v>0</v>
      </c>
    </row>
    <row r="60" spans="1:41" s="59" customFormat="1" ht="12" customHeight="1">
      <c r="A60" s="57" t="s">
        <v>94</v>
      </c>
      <c r="B60" s="19" t="s">
        <v>95</v>
      </c>
      <c r="C60" s="58"/>
      <c r="D60" s="58">
        <v>0</v>
      </c>
      <c r="E60" s="58"/>
      <c r="F60" s="58">
        <v>0</v>
      </c>
      <c r="G60" s="58"/>
      <c r="H60" s="58">
        <v>0</v>
      </c>
      <c r="I60" s="58"/>
      <c r="J60" s="58">
        <v>0</v>
      </c>
      <c r="K60" s="58"/>
      <c r="L60" s="58"/>
      <c r="M60" s="58"/>
      <c r="N60" s="58"/>
      <c r="O60" s="58"/>
      <c r="R60" s="53">
        <f t="shared" si="28"/>
        <v>0</v>
      </c>
      <c r="S60" s="53">
        <f t="shared" si="29"/>
        <v>0</v>
      </c>
      <c r="T60" s="53">
        <f t="shared" si="30"/>
        <v>0</v>
      </c>
      <c r="U60" s="53">
        <f t="shared" si="31"/>
        <v>0</v>
      </c>
      <c r="V60" s="53" t="e">
        <f>SUM(#REF!,#REF!)</f>
        <v>#REF!</v>
      </c>
      <c r="W60" s="53" t="e">
        <f>SUM(#REF!,#REF!)</f>
        <v>#REF!</v>
      </c>
      <c r="AL60" s="234">
        <f t="shared" si="4"/>
        <v>0</v>
      </c>
      <c r="AM60" s="234">
        <f t="shared" si="5"/>
        <v>0</v>
      </c>
      <c r="AN60" s="234">
        <f t="shared" si="6"/>
        <v>0</v>
      </c>
      <c r="AO60" s="234">
        <f t="shared" si="7"/>
        <v>0</v>
      </c>
    </row>
    <row r="61" spans="1:41" s="59" customFormat="1" ht="12" customHeight="1">
      <c r="A61" s="57" t="s">
        <v>96</v>
      </c>
      <c r="B61" s="19" t="s">
        <v>97</v>
      </c>
      <c r="C61" s="58"/>
      <c r="D61" s="58">
        <v>0</v>
      </c>
      <c r="E61" s="58"/>
      <c r="F61" s="58">
        <v>0</v>
      </c>
      <c r="G61" s="58"/>
      <c r="H61" s="58">
        <v>0</v>
      </c>
      <c r="I61" s="58"/>
      <c r="J61" s="58">
        <v>0</v>
      </c>
      <c r="K61" s="58"/>
      <c r="L61" s="58"/>
      <c r="M61" s="58"/>
      <c r="N61" s="58"/>
      <c r="O61" s="58"/>
      <c r="R61" s="53">
        <f t="shared" si="28"/>
        <v>0</v>
      </c>
      <c r="S61" s="53">
        <f t="shared" si="29"/>
        <v>0</v>
      </c>
      <c r="T61" s="53">
        <f t="shared" si="30"/>
        <v>0</v>
      </c>
      <c r="U61" s="53">
        <f t="shared" si="31"/>
        <v>0</v>
      </c>
      <c r="V61" s="53" t="e">
        <f>SUM(#REF!,#REF!)</f>
        <v>#REF!</v>
      </c>
      <c r="W61" s="53" t="e">
        <f>SUM(#REF!,#REF!)</f>
        <v>#REF!</v>
      </c>
      <c r="AL61" s="234">
        <f t="shared" si="4"/>
        <v>0</v>
      </c>
      <c r="AM61" s="234">
        <f t="shared" si="5"/>
        <v>0</v>
      </c>
      <c r="AN61" s="234">
        <f t="shared" si="6"/>
        <v>0</v>
      </c>
      <c r="AO61" s="234">
        <f t="shared" si="7"/>
        <v>0</v>
      </c>
    </row>
    <row r="62" spans="1:41" s="56" customFormat="1" ht="12.75" customHeight="1" thickBot="1">
      <c r="A62" s="57" t="s">
        <v>98</v>
      </c>
      <c r="B62" s="19" t="s">
        <v>99</v>
      </c>
      <c r="C62" s="58"/>
      <c r="D62" s="58">
        <v>0</v>
      </c>
      <c r="E62" s="58"/>
      <c r="F62" s="58">
        <v>0</v>
      </c>
      <c r="G62" s="58"/>
      <c r="H62" s="58">
        <v>0</v>
      </c>
      <c r="I62" s="58"/>
      <c r="J62" s="58">
        <v>0</v>
      </c>
      <c r="K62" s="58"/>
      <c r="L62" s="58"/>
      <c r="M62" s="58"/>
      <c r="N62" s="58"/>
      <c r="O62" s="58"/>
      <c r="R62" s="53">
        <f t="shared" si="28"/>
        <v>0</v>
      </c>
      <c r="S62" s="53">
        <f t="shared" si="29"/>
        <v>0</v>
      </c>
      <c r="T62" s="53">
        <f t="shared" si="30"/>
        <v>0</v>
      </c>
      <c r="U62" s="53">
        <f t="shared" si="31"/>
        <v>0</v>
      </c>
      <c r="V62" s="53" t="e">
        <f>SUM(#REF!,#REF!)</f>
        <v>#REF!</v>
      </c>
      <c r="W62" s="53" t="e">
        <f>SUM(#REF!,#REF!)</f>
        <v>#REF!</v>
      </c>
      <c r="AL62" s="234">
        <f t="shared" si="4"/>
        <v>0</v>
      </c>
      <c r="AM62" s="234">
        <f t="shared" si="5"/>
        <v>0</v>
      </c>
      <c r="AN62" s="234">
        <f t="shared" si="6"/>
        <v>0</v>
      </c>
      <c r="AO62" s="234">
        <f t="shared" si="7"/>
        <v>0</v>
      </c>
    </row>
    <row r="63" spans="1:41" s="56" customFormat="1" ht="12" customHeight="1" thickBot="1">
      <c r="A63" s="54" t="s">
        <v>43</v>
      </c>
      <c r="B63" s="21" t="s">
        <v>100</v>
      </c>
      <c r="C63" s="64">
        <f>SUM(C58,C52,C47,C43)</f>
        <v>91557000</v>
      </c>
      <c r="D63" s="64">
        <f t="shared" ref="D63:J63" si="42">SUM(D58,D52,D47,D43)</f>
        <v>131143452</v>
      </c>
      <c r="E63" s="64">
        <f t="shared" si="42"/>
        <v>5480524</v>
      </c>
      <c r="F63" s="64">
        <f t="shared" si="42"/>
        <v>136623976</v>
      </c>
      <c r="G63" s="64">
        <f t="shared" si="42"/>
        <v>15258000</v>
      </c>
      <c r="H63" s="64">
        <f t="shared" si="42"/>
        <v>16506869</v>
      </c>
      <c r="I63" s="64">
        <f t="shared" si="42"/>
        <v>-1148415</v>
      </c>
      <c r="J63" s="64">
        <f t="shared" si="42"/>
        <v>15358454</v>
      </c>
      <c r="K63" s="64">
        <f t="shared" ref="K63:O63" si="43">SUM(K58,K52,K47,K43)</f>
        <v>0</v>
      </c>
      <c r="L63" s="64">
        <f t="shared" si="43"/>
        <v>0</v>
      </c>
      <c r="M63" s="64">
        <f t="shared" si="43"/>
        <v>0</v>
      </c>
      <c r="N63" s="64">
        <f t="shared" si="43"/>
        <v>0</v>
      </c>
      <c r="O63" s="64">
        <f t="shared" si="43"/>
        <v>0</v>
      </c>
      <c r="R63" s="53">
        <f t="shared" si="28"/>
        <v>106815000</v>
      </c>
      <c r="S63" s="53">
        <f t="shared" si="29"/>
        <v>147650321</v>
      </c>
      <c r="T63" s="53">
        <f t="shared" si="30"/>
        <v>4332109</v>
      </c>
      <c r="U63" s="53">
        <f t="shared" si="31"/>
        <v>151982430</v>
      </c>
      <c r="V63" s="53" t="e">
        <f>SUM(#REF!,#REF!)</f>
        <v>#REF!</v>
      </c>
      <c r="W63" s="53" t="e">
        <f>SUM(#REF!,#REF!)</f>
        <v>#REF!</v>
      </c>
      <c r="AL63" s="234">
        <f t="shared" si="4"/>
        <v>106815000</v>
      </c>
      <c r="AM63" s="234">
        <f t="shared" si="5"/>
        <v>147650321</v>
      </c>
      <c r="AN63" s="234">
        <f t="shared" si="6"/>
        <v>4332109</v>
      </c>
      <c r="AO63" s="234">
        <f t="shared" si="7"/>
        <v>151982430</v>
      </c>
    </row>
    <row r="64" spans="1:41" ht="12" customHeight="1" thickBot="1">
      <c r="A64" s="20" t="s">
        <v>20</v>
      </c>
      <c r="B64" s="45" t="s">
        <v>65</v>
      </c>
      <c r="C64" s="46">
        <f>SUM(C63,C42)</f>
        <v>104078000</v>
      </c>
      <c r="D64" s="46">
        <f t="shared" ref="D64:J64" si="44">SUM(D63,D42)</f>
        <v>147895168</v>
      </c>
      <c r="E64" s="46">
        <f t="shared" si="44"/>
        <v>5480524</v>
      </c>
      <c r="F64" s="46">
        <f t="shared" si="44"/>
        <v>153375692</v>
      </c>
      <c r="G64" s="46">
        <f t="shared" si="44"/>
        <v>25038000</v>
      </c>
      <c r="H64" s="46">
        <f t="shared" si="44"/>
        <v>26286869</v>
      </c>
      <c r="I64" s="46">
        <f t="shared" si="44"/>
        <v>-945515</v>
      </c>
      <c r="J64" s="46">
        <f t="shared" si="44"/>
        <v>25341354</v>
      </c>
      <c r="K64" s="46">
        <f t="shared" ref="K64:O64" si="45">SUM(K63,K42)</f>
        <v>0</v>
      </c>
      <c r="L64" s="46">
        <f t="shared" si="45"/>
        <v>0</v>
      </c>
      <c r="M64" s="46">
        <f t="shared" si="45"/>
        <v>0</v>
      </c>
      <c r="N64" s="46">
        <f t="shared" si="45"/>
        <v>0</v>
      </c>
      <c r="O64" s="46">
        <f t="shared" si="45"/>
        <v>0</v>
      </c>
      <c r="R64" s="53">
        <f t="shared" si="28"/>
        <v>129116000</v>
      </c>
      <c r="S64" s="53">
        <f t="shared" si="29"/>
        <v>174182037</v>
      </c>
      <c r="T64" s="53">
        <f t="shared" si="30"/>
        <v>4535009</v>
      </c>
      <c r="U64" s="53">
        <f t="shared" si="31"/>
        <v>178717046</v>
      </c>
      <c r="V64" s="53" t="e">
        <f>SUM(#REF!,#REF!)</f>
        <v>#REF!</v>
      </c>
      <c r="W64" s="53" t="e">
        <f>SUM(#REF!,#REF!)</f>
        <v>#REF!</v>
      </c>
      <c r="X64" s="53">
        <f>SUM(G64,K64)</f>
        <v>25038000</v>
      </c>
      <c r="Y64" s="53">
        <f>SUM(H64,L64)</f>
        <v>26286869</v>
      </c>
      <c r="Z64" s="53">
        <f>SUM(I64,M64)</f>
        <v>-945515</v>
      </c>
      <c r="AA64" s="53">
        <f>SUM(J64,N64)</f>
        <v>25341354</v>
      </c>
      <c r="AB64" s="53" t="e">
        <f>SUM(#REF!,O64)</f>
        <v>#REF!</v>
      </c>
      <c r="AC64" s="53" t="e">
        <f>SUM(AC38,AC32:AC35)</f>
        <v>#REF!</v>
      </c>
      <c r="AD64" s="53">
        <f t="shared" ref="AD64" si="46">SUM(K64,Q64)</f>
        <v>0</v>
      </c>
      <c r="AE64" s="53">
        <f t="shared" ref="AE64" si="47">SUM(L64,R64)</f>
        <v>129116000</v>
      </c>
      <c r="AL64" s="234">
        <f>SUM(C64,G64)</f>
        <v>129116000</v>
      </c>
      <c r="AM64" s="234">
        <f t="shared" ref="AM64:AO64" si="48">SUM(D64,H64)</f>
        <v>174182037</v>
      </c>
      <c r="AN64" s="234">
        <f t="shared" si="48"/>
        <v>4535009</v>
      </c>
      <c r="AO64" s="234">
        <f t="shared" si="48"/>
        <v>178717046</v>
      </c>
    </row>
    <row r="65" spans="3:15" ht="27.75" customHeight="1"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</row>
    <row r="67" spans="3:15">
      <c r="J67" s="53">
        <f>J64-J27</f>
        <v>15561354</v>
      </c>
    </row>
  </sheetData>
  <sheetProtection formatCells="0"/>
  <mergeCells count="1">
    <mergeCell ref="C3:O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landscape" verticalDpi="300" r:id="rId1"/>
  <headerFooter alignWithMargins="0">
    <oddHeader>&amp;C&amp;"-,Félkövér"&amp;14Völgységi Önkormányzatok Társulása bevételei és kiadásai előirányzat csoport és kiemelt előirányzat szerinti bontásban&amp;R3. melléklet</oddHeader>
  </headerFooter>
  <rowBreaks count="1" manualBreakCount="1">
    <brk id="29" max="17" man="1"/>
  </rowBreaks>
  <colBreaks count="1" manualBreakCount="1">
    <brk id="6" max="67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W49"/>
  <sheetViews>
    <sheetView view="pageBreakPreview" zoomScaleNormal="115" zoomScaleSheetLayoutView="10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H4" activeCellId="1" sqref="D4 H4"/>
    </sheetView>
  </sheetViews>
  <sheetFormatPr defaultRowHeight="12.75"/>
  <cols>
    <col min="1" max="1" width="8.42578125" style="47" customWidth="1"/>
    <col min="2" max="2" width="67.85546875" style="8" customWidth="1"/>
    <col min="3" max="10" width="11.42578125" style="8" customWidth="1"/>
    <col min="11" max="15" width="11.42578125" style="8" hidden="1" customWidth="1"/>
    <col min="16" max="17" width="9.140625" style="8"/>
    <col min="18" max="19" width="9.5703125" style="8" bestFit="1" customWidth="1"/>
    <col min="20" max="20" width="7.85546875" style="8" bestFit="1" customWidth="1"/>
    <col min="21" max="21" width="9.5703125" style="8" bestFit="1" customWidth="1"/>
    <col min="22" max="22" width="9.140625" style="8"/>
    <col min="23" max="23" width="9.5703125" style="8" bestFit="1" customWidth="1"/>
    <col min="24" max="267" width="9.140625" style="8"/>
    <col min="268" max="268" width="11.85546875" style="8" customWidth="1"/>
    <col min="269" max="269" width="67.85546875" style="8" customWidth="1"/>
    <col min="270" max="270" width="21.42578125" style="8" customWidth="1"/>
    <col min="271" max="523" width="9.140625" style="8"/>
    <col min="524" max="524" width="11.85546875" style="8" customWidth="1"/>
    <col min="525" max="525" width="67.85546875" style="8" customWidth="1"/>
    <col min="526" max="526" width="21.42578125" style="8" customWidth="1"/>
    <col min="527" max="779" width="9.140625" style="8"/>
    <col min="780" max="780" width="11.85546875" style="8" customWidth="1"/>
    <col min="781" max="781" width="67.85546875" style="8" customWidth="1"/>
    <col min="782" max="782" width="21.42578125" style="8" customWidth="1"/>
    <col min="783" max="1035" width="9.140625" style="8"/>
    <col min="1036" max="1036" width="11.85546875" style="8" customWidth="1"/>
    <col min="1037" max="1037" width="67.85546875" style="8" customWidth="1"/>
    <col min="1038" max="1038" width="21.42578125" style="8" customWidth="1"/>
    <col min="1039" max="1291" width="9.140625" style="8"/>
    <col min="1292" max="1292" width="11.85546875" style="8" customWidth="1"/>
    <col min="1293" max="1293" width="67.85546875" style="8" customWidth="1"/>
    <col min="1294" max="1294" width="21.42578125" style="8" customWidth="1"/>
    <col min="1295" max="1547" width="9.140625" style="8"/>
    <col min="1548" max="1548" width="11.85546875" style="8" customWidth="1"/>
    <col min="1549" max="1549" width="67.85546875" style="8" customWidth="1"/>
    <col min="1550" max="1550" width="21.42578125" style="8" customWidth="1"/>
    <col min="1551" max="1803" width="9.140625" style="8"/>
    <col min="1804" max="1804" width="11.85546875" style="8" customWidth="1"/>
    <col min="1805" max="1805" width="67.85546875" style="8" customWidth="1"/>
    <col min="1806" max="1806" width="21.42578125" style="8" customWidth="1"/>
    <col min="1807" max="2059" width="9.140625" style="8"/>
    <col min="2060" max="2060" width="11.85546875" style="8" customWidth="1"/>
    <col min="2061" max="2061" width="67.85546875" style="8" customWidth="1"/>
    <col min="2062" max="2062" width="21.42578125" style="8" customWidth="1"/>
    <col min="2063" max="2315" width="9.140625" style="8"/>
    <col min="2316" max="2316" width="11.85546875" style="8" customWidth="1"/>
    <col min="2317" max="2317" width="67.85546875" style="8" customWidth="1"/>
    <col min="2318" max="2318" width="21.42578125" style="8" customWidth="1"/>
    <col min="2319" max="2571" width="9.140625" style="8"/>
    <col min="2572" max="2572" width="11.85546875" style="8" customWidth="1"/>
    <col min="2573" max="2573" width="67.85546875" style="8" customWidth="1"/>
    <col min="2574" max="2574" width="21.42578125" style="8" customWidth="1"/>
    <col min="2575" max="2827" width="9.140625" style="8"/>
    <col min="2828" max="2828" width="11.85546875" style="8" customWidth="1"/>
    <col min="2829" max="2829" width="67.85546875" style="8" customWidth="1"/>
    <col min="2830" max="2830" width="21.42578125" style="8" customWidth="1"/>
    <col min="2831" max="3083" width="9.140625" style="8"/>
    <col min="3084" max="3084" width="11.85546875" style="8" customWidth="1"/>
    <col min="3085" max="3085" width="67.85546875" style="8" customWidth="1"/>
    <col min="3086" max="3086" width="21.42578125" style="8" customWidth="1"/>
    <col min="3087" max="3339" width="9.140625" style="8"/>
    <col min="3340" max="3340" width="11.85546875" style="8" customWidth="1"/>
    <col min="3341" max="3341" width="67.85546875" style="8" customWidth="1"/>
    <col min="3342" max="3342" width="21.42578125" style="8" customWidth="1"/>
    <col min="3343" max="3595" width="9.140625" style="8"/>
    <col min="3596" max="3596" width="11.85546875" style="8" customWidth="1"/>
    <col min="3597" max="3597" width="67.85546875" style="8" customWidth="1"/>
    <col min="3598" max="3598" width="21.42578125" style="8" customWidth="1"/>
    <col min="3599" max="3851" width="9.140625" style="8"/>
    <col min="3852" max="3852" width="11.85546875" style="8" customWidth="1"/>
    <col min="3853" max="3853" width="67.85546875" style="8" customWidth="1"/>
    <col min="3854" max="3854" width="21.42578125" style="8" customWidth="1"/>
    <col min="3855" max="4107" width="9.140625" style="8"/>
    <col min="4108" max="4108" width="11.85546875" style="8" customWidth="1"/>
    <col min="4109" max="4109" width="67.85546875" style="8" customWidth="1"/>
    <col min="4110" max="4110" width="21.42578125" style="8" customWidth="1"/>
    <col min="4111" max="4363" width="9.140625" style="8"/>
    <col min="4364" max="4364" width="11.85546875" style="8" customWidth="1"/>
    <col min="4365" max="4365" width="67.85546875" style="8" customWidth="1"/>
    <col min="4366" max="4366" width="21.42578125" style="8" customWidth="1"/>
    <col min="4367" max="4619" width="9.140625" style="8"/>
    <col min="4620" max="4620" width="11.85546875" style="8" customWidth="1"/>
    <col min="4621" max="4621" width="67.85546875" style="8" customWidth="1"/>
    <col min="4622" max="4622" width="21.42578125" style="8" customWidth="1"/>
    <col min="4623" max="4875" width="9.140625" style="8"/>
    <col min="4876" max="4876" width="11.85546875" style="8" customWidth="1"/>
    <col min="4877" max="4877" width="67.85546875" style="8" customWidth="1"/>
    <col min="4878" max="4878" width="21.42578125" style="8" customWidth="1"/>
    <col min="4879" max="5131" width="9.140625" style="8"/>
    <col min="5132" max="5132" width="11.85546875" style="8" customWidth="1"/>
    <col min="5133" max="5133" width="67.85546875" style="8" customWidth="1"/>
    <col min="5134" max="5134" width="21.42578125" style="8" customWidth="1"/>
    <col min="5135" max="5387" width="9.140625" style="8"/>
    <col min="5388" max="5388" width="11.85546875" style="8" customWidth="1"/>
    <col min="5389" max="5389" width="67.85546875" style="8" customWidth="1"/>
    <col min="5390" max="5390" width="21.42578125" style="8" customWidth="1"/>
    <col min="5391" max="5643" width="9.140625" style="8"/>
    <col min="5644" max="5644" width="11.85546875" style="8" customWidth="1"/>
    <col min="5645" max="5645" width="67.85546875" style="8" customWidth="1"/>
    <col min="5646" max="5646" width="21.42578125" style="8" customWidth="1"/>
    <col min="5647" max="5899" width="9.140625" style="8"/>
    <col min="5900" max="5900" width="11.85546875" style="8" customWidth="1"/>
    <col min="5901" max="5901" width="67.85546875" style="8" customWidth="1"/>
    <col min="5902" max="5902" width="21.42578125" style="8" customWidth="1"/>
    <col min="5903" max="6155" width="9.140625" style="8"/>
    <col min="6156" max="6156" width="11.85546875" style="8" customWidth="1"/>
    <col min="6157" max="6157" width="67.85546875" style="8" customWidth="1"/>
    <col min="6158" max="6158" width="21.42578125" style="8" customWidth="1"/>
    <col min="6159" max="6411" width="9.140625" style="8"/>
    <col min="6412" max="6412" width="11.85546875" style="8" customWidth="1"/>
    <col min="6413" max="6413" width="67.85546875" style="8" customWidth="1"/>
    <col min="6414" max="6414" width="21.42578125" style="8" customWidth="1"/>
    <col min="6415" max="6667" width="9.140625" style="8"/>
    <col min="6668" max="6668" width="11.85546875" style="8" customWidth="1"/>
    <col min="6669" max="6669" width="67.85546875" style="8" customWidth="1"/>
    <col min="6670" max="6670" width="21.42578125" style="8" customWidth="1"/>
    <col min="6671" max="6923" width="9.140625" style="8"/>
    <col min="6924" max="6924" width="11.85546875" style="8" customWidth="1"/>
    <col min="6925" max="6925" width="67.85546875" style="8" customWidth="1"/>
    <col min="6926" max="6926" width="21.42578125" style="8" customWidth="1"/>
    <col min="6927" max="7179" width="9.140625" style="8"/>
    <col min="7180" max="7180" width="11.85546875" style="8" customWidth="1"/>
    <col min="7181" max="7181" width="67.85546875" style="8" customWidth="1"/>
    <col min="7182" max="7182" width="21.42578125" style="8" customWidth="1"/>
    <col min="7183" max="7435" width="9.140625" style="8"/>
    <col min="7436" max="7436" width="11.85546875" style="8" customWidth="1"/>
    <col min="7437" max="7437" width="67.85546875" style="8" customWidth="1"/>
    <col min="7438" max="7438" width="21.42578125" style="8" customWidth="1"/>
    <col min="7439" max="7691" width="9.140625" style="8"/>
    <col min="7692" max="7692" width="11.85546875" style="8" customWidth="1"/>
    <col min="7693" max="7693" width="67.85546875" style="8" customWidth="1"/>
    <col min="7694" max="7694" width="21.42578125" style="8" customWidth="1"/>
    <col min="7695" max="7947" width="9.140625" style="8"/>
    <col min="7948" max="7948" width="11.85546875" style="8" customWidth="1"/>
    <col min="7949" max="7949" width="67.85546875" style="8" customWidth="1"/>
    <col min="7950" max="7950" width="21.42578125" style="8" customWidth="1"/>
    <col min="7951" max="8203" width="9.140625" style="8"/>
    <col min="8204" max="8204" width="11.85546875" style="8" customWidth="1"/>
    <col min="8205" max="8205" width="67.85546875" style="8" customWidth="1"/>
    <col min="8206" max="8206" width="21.42578125" style="8" customWidth="1"/>
    <col min="8207" max="8459" width="9.140625" style="8"/>
    <col min="8460" max="8460" width="11.85546875" style="8" customWidth="1"/>
    <col min="8461" max="8461" width="67.85546875" style="8" customWidth="1"/>
    <col min="8462" max="8462" width="21.42578125" style="8" customWidth="1"/>
    <col min="8463" max="8715" width="9.140625" style="8"/>
    <col min="8716" max="8716" width="11.85546875" style="8" customWidth="1"/>
    <col min="8717" max="8717" width="67.85546875" style="8" customWidth="1"/>
    <col min="8718" max="8718" width="21.42578125" style="8" customWidth="1"/>
    <col min="8719" max="8971" width="9.140625" style="8"/>
    <col min="8972" max="8972" width="11.85546875" style="8" customWidth="1"/>
    <col min="8973" max="8973" width="67.85546875" style="8" customWidth="1"/>
    <col min="8974" max="8974" width="21.42578125" style="8" customWidth="1"/>
    <col min="8975" max="9227" width="9.140625" style="8"/>
    <col min="9228" max="9228" width="11.85546875" style="8" customWidth="1"/>
    <col min="9229" max="9229" width="67.85546875" style="8" customWidth="1"/>
    <col min="9230" max="9230" width="21.42578125" style="8" customWidth="1"/>
    <col min="9231" max="9483" width="9.140625" style="8"/>
    <col min="9484" max="9484" width="11.85546875" style="8" customWidth="1"/>
    <col min="9485" max="9485" width="67.85546875" style="8" customWidth="1"/>
    <col min="9486" max="9486" width="21.42578125" style="8" customWidth="1"/>
    <col min="9487" max="9739" width="9.140625" style="8"/>
    <col min="9740" max="9740" width="11.85546875" style="8" customWidth="1"/>
    <col min="9741" max="9741" width="67.85546875" style="8" customWidth="1"/>
    <col min="9742" max="9742" width="21.42578125" style="8" customWidth="1"/>
    <col min="9743" max="9995" width="9.140625" style="8"/>
    <col min="9996" max="9996" width="11.85546875" style="8" customWidth="1"/>
    <col min="9997" max="9997" width="67.85546875" style="8" customWidth="1"/>
    <col min="9998" max="9998" width="21.42578125" style="8" customWidth="1"/>
    <col min="9999" max="10251" width="9.140625" style="8"/>
    <col min="10252" max="10252" width="11.85546875" style="8" customWidth="1"/>
    <col min="10253" max="10253" width="67.85546875" style="8" customWidth="1"/>
    <col min="10254" max="10254" width="21.42578125" style="8" customWidth="1"/>
    <col min="10255" max="10507" width="9.140625" style="8"/>
    <col min="10508" max="10508" width="11.85546875" style="8" customWidth="1"/>
    <col min="10509" max="10509" width="67.85546875" style="8" customWidth="1"/>
    <col min="10510" max="10510" width="21.42578125" style="8" customWidth="1"/>
    <col min="10511" max="10763" width="9.140625" style="8"/>
    <col min="10764" max="10764" width="11.85546875" style="8" customWidth="1"/>
    <col min="10765" max="10765" width="67.85546875" style="8" customWidth="1"/>
    <col min="10766" max="10766" width="21.42578125" style="8" customWidth="1"/>
    <col min="10767" max="11019" width="9.140625" style="8"/>
    <col min="11020" max="11020" width="11.85546875" style="8" customWidth="1"/>
    <col min="11021" max="11021" width="67.85546875" style="8" customWidth="1"/>
    <col min="11022" max="11022" width="21.42578125" style="8" customWidth="1"/>
    <col min="11023" max="11275" width="9.140625" style="8"/>
    <col min="11276" max="11276" width="11.85546875" style="8" customWidth="1"/>
    <col min="11277" max="11277" width="67.85546875" style="8" customWidth="1"/>
    <col min="11278" max="11278" width="21.42578125" style="8" customWidth="1"/>
    <col min="11279" max="11531" width="9.140625" style="8"/>
    <col min="11532" max="11532" width="11.85546875" style="8" customWidth="1"/>
    <col min="11533" max="11533" width="67.85546875" style="8" customWidth="1"/>
    <col min="11534" max="11534" width="21.42578125" style="8" customWidth="1"/>
    <col min="11535" max="11787" width="9.140625" style="8"/>
    <col min="11788" max="11788" width="11.85546875" style="8" customWidth="1"/>
    <col min="11789" max="11789" width="67.85546875" style="8" customWidth="1"/>
    <col min="11790" max="11790" width="21.42578125" style="8" customWidth="1"/>
    <col min="11791" max="12043" width="9.140625" style="8"/>
    <col min="12044" max="12044" width="11.85546875" style="8" customWidth="1"/>
    <col min="12045" max="12045" width="67.85546875" style="8" customWidth="1"/>
    <col min="12046" max="12046" width="21.42578125" style="8" customWidth="1"/>
    <col min="12047" max="12299" width="9.140625" style="8"/>
    <col min="12300" max="12300" width="11.85546875" style="8" customWidth="1"/>
    <col min="12301" max="12301" width="67.85546875" style="8" customWidth="1"/>
    <col min="12302" max="12302" width="21.42578125" style="8" customWidth="1"/>
    <col min="12303" max="12555" width="9.140625" style="8"/>
    <col min="12556" max="12556" width="11.85546875" style="8" customWidth="1"/>
    <col min="12557" max="12557" width="67.85546875" style="8" customWidth="1"/>
    <col min="12558" max="12558" width="21.42578125" style="8" customWidth="1"/>
    <col min="12559" max="12811" width="9.140625" style="8"/>
    <col min="12812" max="12812" width="11.85546875" style="8" customWidth="1"/>
    <col min="12813" max="12813" width="67.85546875" style="8" customWidth="1"/>
    <col min="12814" max="12814" width="21.42578125" style="8" customWidth="1"/>
    <col min="12815" max="13067" width="9.140625" style="8"/>
    <col min="13068" max="13068" width="11.85546875" style="8" customWidth="1"/>
    <col min="13069" max="13069" width="67.85546875" style="8" customWidth="1"/>
    <col min="13070" max="13070" width="21.42578125" style="8" customWidth="1"/>
    <col min="13071" max="13323" width="9.140625" style="8"/>
    <col min="13324" max="13324" width="11.85546875" style="8" customWidth="1"/>
    <col min="13325" max="13325" width="67.85546875" style="8" customWidth="1"/>
    <col min="13326" max="13326" width="21.42578125" style="8" customWidth="1"/>
    <col min="13327" max="13579" width="9.140625" style="8"/>
    <col min="13580" max="13580" width="11.85546875" style="8" customWidth="1"/>
    <col min="13581" max="13581" width="67.85546875" style="8" customWidth="1"/>
    <col min="13582" max="13582" width="21.42578125" style="8" customWidth="1"/>
    <col min="13583" max="13835" width="9.140625" style="8"/>
    <col min="13836" max="13836" width="11.85546875" style="8" customWidth="1"/>
    <col min="13837" max="13837" width="67.85546875" style="8" customWidth="1"/>
    <col min="13838" max="13838" width="21.42578125" style="8" customWidth="1"/>
    <col min="13839" max="14091" width="9.140625" style="8"/>
    <col min="14092" max="14092" width="11.85546875" style="8" customWidth="1"/>
    <col min="14093" max="14093" width="67.85546875" style="8" customWidth="1"/>
    <col min="14094" max="14094" width="21.42578125" style="8" customWidth="1"/>
    <col min="14095" max="14347" width="9.140625" style="8"/>
    <col min="14348" max="14348" width="11.85546875" style="8" customWidth="1"/>
    <col min="14349" max="14349" width="67.85546875" style="8" customWidth="1"/>
    <col min="14350" max="14350" width="21.42578125" style="8" customWidth="1"/>
    <col min="14351" max="14603" width="9.140625" style="8"/>
    <col min="14604" max="14604" width="11.85546875" style="8" customWidth="1"/>
    <col min="14605" max="14605" width="67.85546875" style="8" customWidth="1"/>
    <col min="14606" max="14606" width="21.42578125" style="8" customWidth="1"/>
    <col min="14607" max="14859" width="9.140625" style="8"/>
    <col min="14860" max="14860" width="11.85546875" style="8" customWidth="1"/>
    <col min="14861" max="14861" width="67.85546875" style="8" customWidth="1"/>
    <col min="14862" max="14862" width="21.42578125" style="8" customWidth="1"/>
    <col min="14863" max="15115" width="9.140625" style="8"/>
    <col min="15116" max="15116" width="11.85546875" style="8" customWidth="1"/>
    <col min="15117" max="15117" width="67.85546875" style="8" customWidth="1"/>
    <col min="15118" max="15118" width="21.42578125" style="8" customWidth="1"/>
    <col min="15119" max="15371" width="9.140625" style="8"/>
    <col min="15372" max="15372" width="11.85546875" style="8" customWidth="1"/>
    <col min="15373" max="15373" width="67.85546875" style="8" customWidth="1"/>
    <col min="15374" max="15374" width="21.42578125" style="8" customWidth="1"/>
    <col min="15375" max="15627" width="9.140625" style="8"/>
    <col min="15628" max="15628" width="11.85546875" style="8" customWidth="1"/>
    <col min="15629" max="15629" width="67.85546875" style="8" customWidth="1"/>
    <col min="15630" max="15630" width="21.42578125" style="8" customWidth="1"/>
    <col min="15631" max="15883" width="9.140625" style="8"/>
    <col min="15884" max="15884" width="11.85546875" style="8" customWidth="1"/>
    <col min="15885" max="15885" width="67.85546875" style="8" customWidth="1"/>
    <col min="15886" max="15886" width="21.42578125" style="8" customWidth="1"/>
    <col min="15887" max="16139" width="9.140625" style="8"/>
    <col min="16140" max="16140" width="11.85546875" style="8" customWidth="1"/>
    <col min="16141" max="16141" width="67.85546875" style="8" customWidth="1"/>
    <col min="16142" max="16142" width="21.42578125" style="8" customWidth="1"/>
    <col min="16143" max="16384" width="9.140625" style="8"/>
  </cols>
  <sheetData>
    <row r="1" spans="1:23" s="3" customFormat="1" ht="21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3" s="5" customFormat="1" ht="15.95" customHeight="1" thickBot="1">
      <c r="A2" s="4"/>
      <c r="B2" s="4"/>
      <c r="C2" s="4"/>
      <c r="D2" s="4"/>
      <c r="E2" s="4"/>
      <c r="F2" s="4"/>
      <c r="G2" s="4"/>
      <c r="H2" s="4"/>
      <c r="I2" s="4"/>
      <c r="J2" s="238" t="s">
        <v>359</v>
      </c>
      <c r="K2" s="4"/>
      <c r="L2" s="4"/>
      <c r="M2" s="4"/>
      <c r="N2" s="4"/>
      <c r="O2" s="4"/>
    </row>
    <row r="3" spans="1:23" ht="15.75" customHeight="1" thickBot="1">
      <c r="A3" s="6" t="s">
        <v>0</v>
      </c>
      <c r="B3" s="7" t="s">
        <v>1</v>
      </c>
      <c r="C3" s="259" t="s">
        <v>2</v>
      </c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</row>
    <row r="4" spans="1:23" s="11" customFormat="1" ht="48.75" thickBot="1">
      <c r="A4" s="9">
        <v>1</v>
      </c>
      <c r="B4" s="10" t="s">
        <v>3</v>
      </c>
      <c r="C4" s="227" t="s">
        <v>347</v>
      </c>
      <c r="D4" s="248" t="s">
        <v>362</v>
      </c>
      <c r="E4" s="227" t="s">
        <v>344</v>
      </c>
      <c r="F4" s="227" t="s">
        <v>360</v>
      </c>
      <c r="G4" s="228" t="s">
        <v>348</v>
      </c>
      <c r="H4" s="248" t="s">
        <v>362</v>
      </c>
      <c r="I4" s="227" t="s">
        <v>344</v>
      </c>
      <c r="J4" s="227" t="s">
        <v>360</v>
      </c>
      <c r="K4" s="261" t="s">
        <v>349</v>
      </c>
      <c r="L4" s="262"/>
      <c r="M4" s="262"/>
      <c r="N4" s="262"/>
      <c r="O4" s="263"/>
    </row>
    <row r="5" spans="1:23" s="14" customFormat="1" ht="12" customHeight="1" thickBot="1">
      <c r="A5" s="9" t="s">
        <v>4</v>
      </c>
      <c r="B5" s="12" t="s">
        <v>68</v>
      </c>
      <c r="C5" s="13">
        <v>66541000</v>
      </c>
      <c r="D5" s="13">
        <v>38756000</v>
      </c>
      <c r="E5" s="13">
        <f>F5-D5</f>
        <v>-53000</v>
      </c>
      <c r="F5" s="13">
        <v>38703000</v>
      </c>
      <c r="G5" s="13">
        <v>3742000</v>
      </c>
      <c r="H5" s="13">
        <v>3742000</v>
      </c>
      <c r="I5" s="13">
        <f>J5-H5</f>
        <v>53000</v>
      </c>
      <c r="J5" s="13">
        <v>3795000</v>
      </c>
      <c r="K5" s="13"/>
      <c r="L5" s="13">
        <f>M5-K5</f>
        <v>0</v>
      </c>
      <c r="M5" s="13"/>
      <c r="N5" s="13"/>
      <c r="O5" s="13">
        <f>SUM(M5:N5)</f>
        <v>0</v>
      </c>
      <c r="R5" s="53">
        <f t="shared" ref="R5:R27" si="0">SUM(C5,G5)</f>
        <v>70283000</v>
      </c>
      <c r="S5" s="53">
        <f t="shared" ref="S5:S27" si="1">SUM(D5,H5)</f>
        <v>42498000</v>
      </c>
      <c r="T5" s="53">
        <f t="shared" ref="T5:T27" si="2">SUM(E5,I5)</f>
        <v>0</v>
      </c>
      <c r="U5" s="53">
        <f t="shared" ref="U5:U27" si="3">SUM(F5,J5)</f>
        <v>42498000</v>
      </c>
      <c r="V5" s="53" t="e">
        <f>SUM(#REF!,#REF!)</f>
        <v>#REF!</v>
      </c>
      <c r="W5" s="53" t="e">
        <f>SUM(#REF!,#REF!)</f>
        <v>#REF!</v>
      </c>
    </row>
    <row r="6" spans="1:23" s="14" customFormat="1" ht="12" customHeight="1" thickBot="1">
      <c r="A6" s="9" t="s">
        <v>10</v>
      </c>
      <c r="B6" s="12" t="s">
        <v>11</v>
      </c>
      <c r="C6" s="13">
        <f t="shared" ref="C6:O6" si="4">SUM(C7:C9)</f>
        <v>0</v>
      </c>
      <c r="D6" s="13">
        <f t="shared" si="4"/>
        <v>2406000</v>
      </c>
      <c r="E6" s="13">
        <f t="shared" si="4"/>
        <v>756000</v>
      </c>
      <c r="F6" s="13">
        <f t="shared" si="4"/>
        <v>3162000</v>
      </c>
      <c r="G6" s="13">
        <f t="shared" si="4"/>
        <v>0</v>
      </c>
      <c r="H6" s="13">
        <f t="shared" si="4"/>
        <v>0</v>
      </c>
      <c r="I6" s="13">
        <f t="shared" si="4"/>
        <v>0</v>
      </c>
      <c r="J6" s="13">
        <f t="shared" si="4"/>
        <v>0</v>
      </c>
      <c r="K6" s="13">
        <f t="shared" si="4"/>
        <v>0</v>
      </c>
      <c r="L6" s="13">
        <f t="shared" si="4"/>
        <v>0</v>
      </c>
      <c r="M6" s="13">
        <f t="shared" si="4"/>
        <v>0</v>
      </c>
      <c r="N6" s="13">
        <f t="shared" si="4"/>
        <v>0</v>
      </c>
      <c r="O6" s="13">
        <f t="shared" si="4"/>
        <v>0</v>
      </c>
      <c r="R6" s="53">
        <f t="shared" si="0"/>
        <v>0</v>
      </c>
      <c r="S6" s="53">
        <f t="shared" si="1"/>
        <v>2406000</v>
      </c>
      <c r="T6" s="53">
        <f t="shared" si="2"/>
        <v>756000</v>
      </c>
      <c r="U6" s="53">
        <f t="shared" si="3"/>
        <v>3162000</v>
      </c>
      <c r="V6" s="53" t="e">
        <f>SUM(#REF!,#REF!)</f>
        <v>#REF!</v>
      </c>
      <c r="W6" s="53" t="e">
        <f>SUM(#REF!,#REF!)</f>
        <v>#REF!</v>
      </c>
    </row>
    <row r="7" spans="1:23" s="18" customFormat="1" ht="12" customHeight="1">
      <c r="A7" s="15" t="s">
        <v>12</v>
      </c>
      <c r="B7" s="19" t="s">
        <v>13</v>
      </c>
      <c r="C7" s="17"/>
      <c r="D7" s="17">
        <v>0</v>
      </c>
      <c r="E7" s="17">
        <f>F7-D7</f>
        <v>0</v>
      </c>
      <c r="F7" s="17">
        <v>0</v>
      </c>
      <c r="G7" s="17"/>
      <c r="H7" s="17">
        <v>0</v>
      </c>
      <c r="I7" s="17">
        <f>J7-H7</f>
        <v>0</v>
      </c>
      <c r="J7" s="17">
        <v>0</v>
      </c>
      <c r="K7" s="17"/>
      <c r="L7" s="17">
        <f t="shared" ref="L7:L25" si="5">M7-K7</f>
        <v>0</v>
      </c>
      <c r="M7" s="17"/>
      <c r="N7" s="17"/>
      <c r="O7" s="17">
        <f t="shared" ref="O7:O25" si="6">SUM(M7:N7)</f>
        <v>0</v>
      </c>
      <c r="R7" s="53">
        <f t="shared" si="0"/>
        <v>0</v>
      </c>
      <c r="S7" s="53">
        <f t="shared" si="1"/>
        <v>0</v>
      </c>
      <c r="T7" s="53">
        <f t="shared" si="2"/>
        <v>0</v>
      </c>
      <c r="U7" s="53">
        <f t="shared" si="3"/>
        <v>0</v>
      </c>
      <c r="V7" s="53" t="e">
        <f>SUM(#REF!,#REF!)</f>
        <v>#REF!</v>
      </c>
      <c r="W7" s="53" t="e">
        <f>SUM(#REF!,#REF!)</f>
        <v>#REF!</v>
      </c>
    </row>
    <row r="8" spans="1:23" s="18" customFormat="1" ht="12" customHeight="1">
      <c r="A8" s="15" t="s">
        <v>14</v>
      </c>
      <c r="B8" s="16" t="s">
        <v>15</v>
      </c>
      <c r="C8" s="17"/>
      <c r="D8" s="17">
        <v>0</v>
      </c>
      <c r="E8" s="17">
        <f t="shared" ref="E8:E21" si="7">F8-D8</f>
        <v>0</v>
      </c>
      <c r="F8" s="17">
        <v>0</v>
      </c>
      <c r="G8" s="17"/>
      <c r="H8" s="17">
        <v>0</v>
      </c>
      <c r="I8" s="17">
        <f t="shared" ref="I8:I21" si="8">J8-H8</f>
        <v>0</v>
      </c>
      <c r="J8" s="17">
        <v>0</v>
      </c>
      <c r="K8" s="17"/>
      <c r="L8" s="17">
        <f t="shared" si="5"/>
        <v>0</v>
      </c>
      <c r="M8" s="17"/>
      <c r="N8" s="17"/>
      <c r="O8" s="17">
        <f t="shared" si="6"/>
        <v>0</v>
      </c>
      <c r="R8" s="53">
        <f t="shared" si="0"/>
        <v>0</v>
      </c>
      <c r="S8" s="53">
        <f t="shared" si="1"/>
        <v>0</v>
      </c>
      <c r="T8" s="53">
        <f t="shared" si="2"/>
        <v>0</v>
      </c>
      <c r="U8" s="53">
        <f t="shared" si="3"/>
        <v>0</v>
      </c>
      <c r="V8" s="53" t="e">
        <f>SUM(#REF!,#REF!)</f>
        <v>#REF!</v>
      </c>
      <c r="W8" s="53" t="e">
        <f>SUM(#REF!,#REF!)</f>
        <v>#REF!</v>
      </c>
    </row>
    <row r="9" spans="1:23" s="18" customFormat="1" ht="12" customHeight="1">
      <c r="A9" s="15" t="s">
        <v>16</v>
      </c>
      <c r="B9" s="16" t="s">
        <v>17</v>
      </c>
      <c r="C9" s="17"/>
      <c r="D9" s="17">
        <v>2406000</v>
      </c>
      <c r="E9" s="17">
        <f t="shared" si="7"/>
        <v>756000</v>
      </c>
      <c r="F9" s="17">
        <v>3162000</v>
      </c>
      <c r="G9" s="17"/>
      <c r="H9" s="17">
        <v>0</v>
      </c>
      <c r="I9" s="17">
        <f t="shared" si="8"/>
        <v>0</v>
      </c>
      <c r="J9" s="17">
        <v>0</v>
      </c>
      <c r="K9" s="17"/>
      <c r="L9" s="17">
        <f t="shared" si="5"/>
        <v>0</v>
      </c>
      <c r="M9" s="17"/>
      <c r="N9" s="17"/>
      <c r="O9" s="17">
        <f t="shared" si="6"/>
        <v>0</v>
      </c>
      <c r="R9" s="53">
        <f t="shared" si="0"/>
        <v>0</v>
      </c>
      <c r="S9" s="53">
        <f t="shared" si="1"/>
        <v>2406000</v>
      </c>
      <c r="T9" s="53">
        <f t="shared" si="2"/>
        <v>756000</v>
      </c>
      <c r="U9" s="53">
        <f t="shared" si="3"/>
        <v>3162000</v>
      </c>
      <c r="V9" s="53" t="e">
        <f>SUM(#REF!,#REF!)</f>
        <v>#REF!</v>
      </c>
      <c r="W9" s="53" t="e">
        <f>SUM(#REF!,#REF!)</f>
        <v>#REF!</v>
      </c>
    </row>
    <row r="10" spans="1:23" s="18" customFormat="1" ht="12" customHeight="1" thickBot="1">
      <c r="A10" s="15" t="s">
        <v>18</v>
      </c>
      <c r="B10" s="16" t="s">
        <v>19</v>
      </c>
      <c r="C10" s="17"/>
      <c r="D10" s="17">
        <v>0</v>
      </c>
      <c r="E10" s="17">
        <f t="shared" si="7"/>
        <v>0</v>
      </c>
      <c r="F10" s="17">
        <v>0</v>
      </c>
      <c r="G10" s="17"/>
      <c r="H10" s="17">
        <v>0</v>
      </c>
      <c r="I10" s="17">
        <f t="shared" si="8"/>
        <v>0</v>
      </c>
      <c r="J10" s="17">
        <v>0</v>
      </c>
      <c r="K10" s="17"/>
      <c r="L10" s="17">
        <f t="shared" si="5"/>
        <v>0</v>
      </c>
      <c r="M10" s="17"/>
      <c r="N10" s="17"/>
      <c r="O10" s="17">
        <f t="shared" si="6"/>
        <v>0</v>
      </c>
      <c r="R10" s="53">
        <f t="shared" si="0"/>
        <v>0</v>
      </c>
      <c r="S10" s="53">
        <f t="shared" si="1"/>
        <v>0</v>
      </c>
      <c r="T10" s="53">
        <f t="shared" si="2"/>
        <v>0</v>
      </c>
      <c r="U10" s="53">
        <f t="shared" si="3"/>
        <v>0</v>
      </c>
      <c r="V10" s="53" t="e">
        <f>SUM(#REF!,#REF!)</f>
        <v>#REF!</v>
      </c>
      <c r="W10" s="53" t="e">
        <f>SUM(#REF!,#REF!)</f>
        <v>#REF!</v>
      </c>
    </row>
    <row r="11" spans="1:23" s="18" customFormat="1" ht="12" customHeight="1" thickBot="1">
      <c r="A11" s="20" t="s">
        <v>20</v>
      </c>
      <c r="B11" s="21" t="s">
        <v>21</v>
      </c>
      <c r="C11" s="22"/>
      <c r="D11" s="22">
        <v>0</v>
      </c>
      <c r="E11" s="22">
        <f t="shared" si="7"/>
        <v>0</v>
      </c>
      <c r="F11" s="22">
        <v>0</v>
      </c>
      <c r="G11" s="22"/>
      <c r="H11" s="22">
        <v>0</v>
      </c>
      <c r="I11" s="22">
        <f t="shared" si="8"/>
        <v>0</v>
      </c>
      <c r="J11" s="22">
        <v>0</v>
      </c>
      <c r="K11" s="22"/>
      <c r="L11" s="22">
        <f t="shared" si="5"/>
        <v>0</v>
      </c>
      <c r="M11" s="22"/>
      <c r="N11" s="22"/>
      <c r="O11" s="22">
        <f t="shared" si="6"/>
        <v>0</v>
      </c>
      <c r="R11" s="53">
        <f t="shared" si="0"/>
        <v>0</v>
      </c>
      <c r="S11" s="53">
        <f t="shared" si="1"/>
        <v>0</v>
      </c>
      <c r="T11" s="53">
        <f t="shared" si="2"/>
        <v>0</v>
      </c>
      <c r="U11" s="53">
        <f t="shared" si="3"/>
        <v>0</v>
      </c>
      <c r="V11" s="53" t="e">
        <f>SUM(#REF!,#REF!)</f>
        <v>#REF!</v>
      </c>
      <c r="W11" s="53" t="e">
        <f>SUM(#REF!,#REF!)</f>
        <v>#REF!</v>
      </c>
    </row>
    <row r="12" spans="1:23" s="18" customFormat="1" ht="12" customHeight="1" thickBot="1">
      <c r="A12" s="20" t="s">
        <v>22</v>
      </c>
      <c r="B12" s="21" t="s">
        <v>23</v>
      </c>
      <c r="C12" s="13">
        <f t="shared" ref="C12:O12" si="9">+C13+C14</f>
        <v>0</v>
      </c>
      <c r="D12" s="13">
        <v>0</v>
      </c>
      <c r="E12" s="13">
        <f t="shared" si="9"/>
        <v>0</v>
      </c>
      <c r="F12" s="13">
        <v>0</v>
      </c>
      <c r="G12" s="13">
        <f t="shared" si="9"/>
        <v>0</v>
      </c>
      <c r="H12" s="13">
        <v>0</v>
      </c>
      <c r="I12" s="13">
        <f t="shared" si="9"/>
        <v>0</v>
      </c>
      <c r="J12" s="13">
        <v>0</v>
      </c>
      <c r="K12" s="13">
        <f t="shared" si="9"/>
        <v>0</v>
      </c>
      <c r="L12" s="13">
        <f t="shared" si="9"/>
        <v>0</v>
      </c>
      <c r="M12" s="13">
        <f t="shared" si="9"/>
        <v>0</v>
      </c>
      <c r="N12" s="13">
        <f t="shared" si="9"/>
        <v>0</v>
      </c>
      <c r="O12" s="13">
        <f t="shared" si="9"/>
        <v>0</v>
      </c>
      <c r="R12" s="53">
        <f t="shared" si="0"/>
        <v>0</v>
      </c>
      <c r="S12" s="53">
        <f t="shared" si="1"/>
        <v>0</v>
      </c>
      <c r="T12" s="53">
        <f t="shared" si="2"/>
        <v>0</v>
      </c>
      <c r="U12" s="53">
        <f t="shared" si="3"/>
        <v>0</v>
      </c>
      <c r="V12" s="53" t="e">
        <f>SUM(#REF!,#REF!)</f>
        <v>#REF!</v>
      </c>
      <c r="W12" s="53" t="e">
        <f>SUM(#REF!,#REF!)</f>
        <v>#REF!</v>
      </c>
    </row>
    <row r="13" spans="1:23" s="18" customFormat="1" ht="12" customHeight="1">
      <c r="A13" s="23" t="s">
        <v>24</v>
      </c>
      <c r="B13" s="24" t="s">
        <v>15</v>
      </c>
      <c r="C13" s="25"/>
      <c r="D13" s="25">
        <v>0</v>
      </c>
      <c r="E13" s="25">
        <f t="shared" si="7"/>
        <v>0</v>
      </c>
      <c r="F13" s="25">
        <v>0</v>
      </c>
      <c r="G13" s="25"/>
      <c r="H13" s="25">
        <v>0</v>
      </c>
      <c r="I13" s="25">
        <f t="shared" si="8"/>
        <v>0</v>
      </c>
      <c r="J13" s="25">
        <v>0</v>
      </c>
      <c r="K13" s="25"/>
      <c r="L13" s="25">
        <f t="shared" si="5"/>
        <v>0</v>
      </c>
      <c r="M13" s="25"/>
      <c r="N13" s="25"/>
      <c r="O13" s="25">
        <f t="shared" si="6"/>
        <v>0</v>
      </c>
      <c r="R13" s="53">
        <f t="shared" si="0"/>
        <v>0</v>
      </c>
      <c r="S13" s="53">
        <f t="shared" si="1"/>
        <v>0</v>
      </c>
      <c r="T13" s="53">
        <f t="shared" si="2"/>
        <v>0</v>
      </c>
      <c r="U13" s="53">
        <f t="shared" si="3"/>
        <v>0</v>
      </c>
      <c r="V13" s="53" t="e">
        <f>SUM(#REF!,#REF!)</f>
        <v>#REF!</v>
      </c>
      <c r="W13" s="53" t="e">
        <f>SUM(#REF!,#REF!)</f>
        <v>#REF!</v>
      </c>
    </row>
    <row r="14" spans="1:23" s="18" customFormat="1" ht="12" customHeight="1">
      <c r="A14" s="23" t="s">
        <v>25</v>
      </c>
      <c r="B14" s="26" t="s">
        <v>26</v>
      </c>
      <c r="C14" s="27"/>
      <c r="D14" s="27">
        <v>0</v>
      </c>
      <c r="E14" s="27">
        <f t="shared" si="7"/>
        <v>0</v>
      </c>
      <c r="F14" s="27">
        <v>0</v>
      </c>
      <c r="G14" s="27"/>
      <c r="H14" s="27">
        <v>0</v>
      </c>
      <c r="I14" s="27">
        <f t="shared" si="8"/>
        <v>0</v>
      </c>
      <c r="J14" s="27">
        <v>0</v>
      </c>
      <c r="K14" s="27"/>
      <c r="L14" s="27">
        <f t="shared" si="5"/>
        <v>0</v>
      </c>
      <c r="M14" s="27"/>
      <c r="N14" s="27"/>
      <c r="O14" s="27">
        <f t="shared" si="6"/>
        <v>0</v>
      </c>
      <c r="R14" s="53">
        <f t="shared" si="0"/>
        <v>0</v>
      </c>
      <c r="S14" s="53">
        <f t="shared" si="1"/>
        <v>0</v>
      </c>
      <c r="T14" s="53">
        <f t="shared" si="2"/>
        <v>0</v>
      </c>
      <c r="U14" s="53">
        <f t="shared" si="3"/>
        <v>0</v>
      </c>
      <c r="V14" s="53" t="e">
        <f>SUM(#REF!,#REF!)</f>
        <v>#REF!</v>
      </c>
      <c r="W14" s="53" t="e">
        <f>SUM(#REF!,#REF!)</f>
        <v>#REF!</v>
      </c>
    </row>
    <row r="15" spans="1:23" s="18" customFormat="1" ht="12" customHeight="1" thickBot="1">
      <c r="A15" s="15" t="s">
        <v>27</v>
      </c>
      <c r="B15" s="28" t="s">
        <v>28</v>
      </c>
      <c r="C15" s="29"/>
      <c r="D15" s="29">
        <v>0</v>
      </c>
      <c r="E15" s="29">
        <f t="shared" si="7"/>
        <v>0</v>
      </c>
      <c r="F15" s="29">
        <v>0</v>
      </c>
      <c r="G15" s="29"/>
      <c r="H15" s="29">
        <v>0</v>
      </c>
      <c r="I15" s="29">
        <f t="shared" si="8"/>
        <v>0</v>
      </c>
      <c r="J15" s="29">
        <v>0</v>
      </c>
      <c r="K15" s="29"/>
      <c r="L15" s="29">
        <f t="shared" si="5"/>
        <v>0</v>
      </c>
      <c r="M15" s="29"/>
      <c r="N15" s="29"/>
      <c r="O15" s="29">
        <f t="shared" si="6"/>
        <v>0</v>
      </c>
      <c r="R15" s="53">
        <f t="shared" si="0"/>
        <v>0</v>
      </c>
      <c r="S15" s="53">
        <f t="shared" si="1"/>
        <v>0</v>
      </c>
      <c r="T15" s="53">
        <f t="shared" si="2"/>
        <v>0</v>
      </c>
      <c r="U15" s="53">
        <f t="shared" si="3"/>
        <v>0</v>
      </c>
      <c r="V15" s="53" t="e">
        <f>SUM(#REF!,#REF!)</f>
        <v>#REF!</v>
      </c>
      <c r="W15" s="53" t="e">
        <f>SUM(#REF!,#REF!)</f>
        <v>#REF!</v>
      </c>
    </row>
    <row r="16" spans="1:23" s="18" customFormat="1" ht="12" customHeight="1" thickBot="1">
      <c r="A16" s="20" t="s">
        <v>29</v>
      </c>
      <c r="B16" s="21" t="s">
        <v>30</v>
      </c>
      <c r="C16" s="13">
        <f t="shared" ref="C16:O16" si="10">+C17+C18+C19</f>
        <v>0</v>
      </c>
      <c r="D16" s="13">
        <v>0</v>
      </c>
      <c r="E16" s="13">
        <f t="shared" si="10"/>
        <v>0</v>
      </c>
      <c r="F16" s="13">
        <v>0</v>
      </c>
      <c r="G16" s="13">
        <f t="shared" si="10"/>
        <v>0</v>
      </c>
      <c r="H16" s="13">
        <v>0</v>
      </c>
      <c r="I16" s="13">
        <f t="shared" si="10"/>
        <v>0</v>
      </c>
      <c r="J16" s="13">
        <v>0</v>
      </c>
      <c r="K16" s="13">
        <f t="shared" si="10"/>
        <v>0</v>
      </c>
      <c r="L16" s="13">
        <f t="shared" si="10"/>
        <v>0</v>
      </c>
      <c r="M16" s="13">
        <f t="shared" si="10"/>
        <v>0</v>
      </c>
      <c r="N16" s="13">
        <f t="shared" si="10"/>
        <v>0</v>
      </c>
      <c r="O16" s="13">
        <f t="shared" si="10"/>
        <v>0</v>
      </c>
      <c r="R16" s="53">
        <f t="shared" si="0"/>
        <v>0</v>
      </c>
      <c r="S16" s="53">
        <f t="shared" si="1"/>
        <v>0</v>
      </c>
      <c r="T16" s="53">
        <f t="shared" si="2"/>
        <v>0</v>
      </c>
      <c r="U16" s="53">
        <f t="shared" si="3"/>
        <v>0</v>
      </c>
      <c r="V16" s="53" t="e">
        <f>SUM(#REF!,#REF!)</f>
        <v>#REF!</v>
      </c>
      <c r="W16" s="53" t="e">
        <f>SUM(#REF!,#REF!)</f>
        <v>#REF!</v>
      </c>
    </row>
    <row r="17" spans="1:23" s="18" customFormat="1" ht="12" customHeight="1">
      <c r="A17" s="23" t="s">
        <v>31</v>
      </c>
      <c r="B17" s="24" t="s">
        <v>32</v>
      </c>
      <c r="C17" s="25"/>
      <c r="D17" s="25">
        <v>0</v>
      </c>
      <c r="E17" s="25">
        <f t="shared" si="7"/>
        <v>0</v>
      </c>
      <c r="F17" s="25">
        <v>0</v>
      </c>
      <c r="G17" s="25"/>
      <c r="H17" s="25">
        <v>0</v>
      </c>
      <c r="I17" s="25">
        <f t="shared" si="8"/>
        <v>0</v>
      </c>
      <c r="J17" s="25">
        <v>0</v>
      </c>
      <c r="K17" s="25"/>
      <c r="L17" s="25">
        <f t="shared" si="5"/>
        <v>0</v>
      </c>
      <c r="M17" s="25"/>
      <c r="N17" s="25"/>
      <c r="O17" s="25">
        <f t="shared" si="6"/>
        <v>0</v>
      </c>
      <c r="R17" s="53">
        <f t="shared" si="0"/>
        <v>0</v>
      </c>
      <c r="S17" s="53">
        <f t="shared" si="1"/>
        <v>0</v>
      </c>
      <c r="T17" s="53">
        <f t="shared" si="2"/>
        <v>0</v>
      </c>
      <c r="U17" s="53">
        <f t="shared" si="3"/>
        <v>0</v>
      </c>
      <c r="V17" s="53" t="e">
        <f>SUM(#REF!,#REF!)</f>
        <v>#REF!</v>
      </c>
      <c r="W17" s="53" t="e">
        <f>SUM(#REF!,#REF!)</f>
        <v>#REF!</v>
      </c>
    </row>
    <row r="18" spans="1:23" s="18" customFormat="1" ht="12" customHeight="1">
      <c r="A18" s="23" t="s">
        <v>33</v>
      </c>
      <c r="B18" s="26" t="s">
        <v>34</v>
      </c>
      <c r="C18" s="27"/>
      <c r="D18" s="27">
        <v>0</v>
      </c>
      <c r="E18" s="27">
        <f t="shared" si="7"/>
        <v>0</v>
      </c>
      <c r="F18" s="27">
        <v>0</v>
      </c>
      <c r="G18" s="27"/>
      <c r="H18" s="27">
        <v>0</v>
      </c>
      <c r="I18" s="27">
        <f t="shared" si="8"/>
        <v>0</v>
      </c>
      <c r="J18" s="27">
        <v>0</v>
      </c>
      <c r="K18" s="27"/>
      <c r="L18" s="27">
        <f t="shared" si="5"/>
        <v>0</v>
      </c>
      <c r="M18" s="27"/>
      <c r="N18" s="27"/>
      <c r="O18" s="27">
        <f t="shared" si="6"/>
        <v>0</v>
      </c>
      <c r="R18" s="53">
        <f t="shared" si="0"/>
        <v>0</v>
      </c>
      <c r="S18" s="53">
        <f t="shared" si="1"/>
        <v>0</v>
      </c>
      <c r="T18" s="53">
        <f t="shared" si="2"/>
        <v>0</v>
      </c>
      <c r="U18" s="53">
        <f t="shared" si="3"/>
        <v>0</v>
      </c>
      <c r="V18" s="53" t="e">
        <f>SUM(#REF!,#REF!)</f>
        <v>#REF!</v>
      </c>
      <c r="W18" s="53" t="e">
        <f>SUM(#REF!,#REF!)</f>
        <v>#REF!</v>
      </c>
    </row>
    <row r="19" spans="1:23" s="18" customFormat="1" ht="12" customHeight="1" thickBot="1">
      <c r="A19" s="15" t="s">
        <v>35</v>
      </c>
      <c r="B19" s="30" t="s">
        <v>36</v>
      </c>
      <c r="C19" s="29"/>
      <c r="D19" s="29">
        <v>0</v>
      </c>
      <c r="E19" s="29">
        <f t="shared" si="7"/>
        <v>0</v>
      </c>
      <c r="F19" s="29">
        <v>0</v>
      </c>
      <c r="G19" s="29"/>
      <c r="H19" s="29">
        <v>0</v>
      </c>
      <c r="I19" s="29">
        <f t="shared" si="8"/>
        <v>0</v>
      </c>
      <c r="J19" s="29">
        <v>0</v>
      </c>
      <c r="K19" s="29"/>
      <c r="L19" s="29">
        <f t="shared" si="5"/>
        <v>0</v>
      </c>
      <c r="M19" s="29"/>
      <c r="N19" s="29"/>
      <c r="O19" s="29">
        <f t="shared" si="6"/>
        <v>0</v>
      </c>
      <c r="R19" s="53">
        <f t="shared" si="0"/>
        <v>0</v>
      </c>
      <c r="S19" s="53">
        <f t="shared" si="1"/>
        <v>0</v>
      </c>
      <c r="T19" s="53">
        <f t="shared" si="2"/>
        <v>0</v>
      </c>
      <c r="U19" s="53">
        <f t="shared" si="3"/>
        <v>0</v>
      </c>
      <c r="V19" s="53" t="e">
        <f>SUM(#REF!,#REF!)</f>
        <v>#REF!</v>
      </c>
      <c r="W19" s="53" t="e">
        <f>SUM(#REF!,#REF!)</f>
        <v>#REF!</v>
      </c>
    </row>
    <row r="20" spans="1:23" s="14" customFormat="1" ht="12" customHeight="1" thickBot="1">
      <c r="A20" s="20" t="s">
        <v>37</v>
      </c>
      <c r="B20" s="21" t="s">
        <v>38</v>
      </c>
      <c r="C20" s="22"/>
      <c r="D20" s="22">
        <v>0</v>
      </c>
      <c r="E20" s="22">
        <f t="shared" si="7"/>
        <v>0</v>
      </c>
      <c r="F20" s="22">
        <v>0</v>
      </c>
      <c r="G20" s="22"/>
      <c r="H20" s="22">
        <v>0</v>
      </c>
      <c r="I20" s="22">
        <f t="shared" si="8"/>
        <v>0</v>
      </c>
      <c r="J20" s="22">
        <v>0</v>
      </c>
      <c r="K20" s="22"/>
      <c r="L20" s="22">
        <f t="shared" si="5"/>
        <v>0</v>
      </c>
      <c r="M20" s="22"/>
      <c r="N20" s="22"/>
      <c r="O20" s="22">
        <f t="shared" si="6"/>
        <v>0</v>
      </c>
      <c r="R20" s="53">
        <f t="shared" si="0"/>
        <v>0</v>
      </c>
      <c r="S20" s="53">
        <f t="shared" si="1"/>
        <v>0</v>
      </c>
      <c r="T20" s="53">
        <f t="shared" si="2"/>
        <v>0</v>
      </c>
      <c r="U20" s="53">
        <f t="shared" si="3"/>
        <v>0</v>
      </c>
      <c r="V20" s="53" t="e">
        <f>SUM(#REF!,#REF!)</f>
        <v>#REF!</v>
      </c>
      <c r="W20" s="53" t="e">
        <f>SUM(#REF!,#REF!)</f>
        <v>#REF!</v>
      </c>
    </row>
    <row r="21" spans="1:23" s="14" customFormat="1" ht="12" customHeight="1" thickBot="1">
      <c r="A21" s="20" t="s">
        <v>39</v>
      </c>
      <c r="B21" s="21" t="s">
        <v>40</v>
      </c>
      <c r="C21" s="31"/>
      <c r="D21" s="31">
        <v>0</v>
      </c>
      <c r="E21" s="31">
        <f t="shared" si="7"/>
        <v>0</v>
      </c>
      <c r="F21" s="31">
        <v>0</v>
      </c>
      <c r="G21" s="31"/>
      <c r="H21" s="31">
        <v>0</v>
      </c>
      <c r="I21" s="31">
        <f t="shared" si="8"/>
        <v>0</v>
      </c>
      <c r="J21" s="31">
        <v>0</v>
      </c>
      <c r="K21" s="31"/>
      <c r="L21" s="31">
        <f t="shared" si="5"/>
        <v>0</v>
      </c>
      <c r="M21" s="31"/>
      <c r="N21" s="31"/>
      <c r="O21" s="31">
        <f t="shared" si="6"/>
        <v>0</v>
      </c>
      <c r="R21" s="53">
        <f t="shared" si="0"/>
        <v>0</v>
      </c>
      <c r="S21" s="53">
        <f t="shared" si="1"/>
        <v>0</v>
      </c>
      <c r="T21" s="53">
        <f t="shared" si="2"/>
        <v>0</v>
      </c>
      <c r="U21" s="53">
        <f t="shared" si="3"/>
        <v>0</v>
      </c>
      <c r="V21" s="53" t="e">
        <f>SUM(#REF!,#REF!)</f>
        <v>#REF!</v>
      </c>
      <c r="W21" s="53" t="e">
        <f>SUM(#REF!,#REF!)</f>
        <v>#REF!</v>
      </c>
    </row>
    <row r="22" spans="1:23" s="14" customFormat="1" ht="12" customHeight="1" thickBot="1">
      <c r="A22" s="9" t="s">
        <v>41</v>
      </c>
      <c r="B22" s="21" t="s">
        <v>42</v>
      </c>
      <c r="C22" s="32">
        <f t="shared" ref="C22:J22" si="11">+C5+C6+C11+C12+C16+C20+C21</f>
        <v>66541000</v>
      </c>
      <c r="D22" s="32">
        <f t="shared" si="11"/>
        <v>41162000</v>
      </c>
      <c r="E22" s="32">
        <f t="shared" si="11"/>
        <v>703000</v>
      </c>
      <c r="F22" s="32">
        <f t="shared" si="11"/>
        <v>41865000</v>
      </c>
      <c r="G22" s="32">
        <f t="shared" si="11"/>
        <v>3742000</v>
      </c>
      <c r="H22" s="32">
        <f t="shared" si="11"/>
        <v>3742000</v>
      </c>
      <c r="I22" s="32">
        <f t="shared" si="11"/>
        <v>53000</v>
      </c>
      <c r="J22" s="32">
        <f t="shared" si="11"/>
        <v>3795000</v>
      </c>
      <c r="K22" s="32">
        <f t="shared" ref="K22:O22" si="12">+K5+K6+K11+K12+K16+K20+K21</f>
        <v>0</v>
      </c>
      <c r="L22" s="32">
        <f t="shared" si="12"/>
        <v>0</v>
      </c>
      <c r="M22" s="32">
        <f t="shared" si="12"/>
        <v>0</v>
      </c>
      <c r="N22" s="32">
        <f t="shared" si="12"/>
        <v>0</v>
      </c>
      <c r="O22" s="32">
        <f t="shared" si="12"/>
        <v>0</v>
      </c>
      <c r="R22" s="53">
        <f t="shared" si="0"/>
        <v>70283000</v>
      </c>
      <c r="S22" s="53">
        <f t="shared" si="1"/>
        <v>44904000</v>
      </c>
      <c r="T22" s="53">
        <f t="shared" si="2"/>
        <v>756000</v>
      </c>
      <c r="U22" s="53">
        <f t="shared" si="3"/>
        <v>45660000</v>
      </c>
      <c r="V22" s="53" t="e">
        <f>SUM(#REF!,#REF!)</f>
        <v>#REF!</v>
      </c>
      <c r="W22" s="53" t="e">
        <f>SUM(#REF!,#REF!)</f>
        <v>#REF!</v>
      </c>
    </row>
    <row r="23" spans="1:23" s="14" customFormat="1" ht="12" customHeight="1" thickBot="1">
      <c r="A23" s="33" t="s">
        <v>43</v>
      </c>
      <c r="B23" s="21" t="s">
        <v>44</v>
      </c>
      <c r="C23" s="32">
        <f t="shared" ref="C23:J23" si="13">+C24+C25+C26</f>
        <v>93351000</v>
      </c>
      <c r="D23" s="32">
        <f t="shared" si="13"/>
        <v>132937452</v>
      </c>
      <c r="E23" s="32">
        <f t="shared" si="13"/>
        <v>5480524</v>
      </c>
      <c r="F23" s="32">
        <f t="shared" si="13"/>
        <v>138417976</v>
      </c>
      <c r="G23" s="32">
        <f t="shared" si="13"/>
        <v>15258000</v>
      </c>
      <c r="H23" s="32">
        <f t="shared" si="13"/>
        <v>16506869</v>
      </c>
      <c r="I23" s="32">
        <f t="shared" si="13"/>
        <v>-1148415</v>
      </c>
      <c r="J23" s="32">
        <f t="shared" si="13"/>
        <v>15358454</v>
      </c>
      <c r="K23" s="32">
        <f t="shared" ref="K23:O23" si="14">+K24+K25+K26</f>
        <v>3314788</v>
      </c>
      <c r="L23" s="32">
        <f t="shared" si="14"/>
        <v>-3314788</v>
      </c>
      <c r="M23" s="32">
        <f t="shared" si="14"/>
        <v>0</v>
      </c>
      <c r="N23" s="32">
        <f t="shared" si="14"/>
        <v>0</v>
      </c>
      <c r="O23" s="32">
        <f t="shared" si="14"/>
        <v>0</v>
      </c>
      <c r="R23" s="53">
        <f t="shared" si="0"/>
        <v>108609000</v>
      </c>
      <c r="S23" s="53">
        <f t="shared" si="1"/>
        <v>149444321</v>
      </c>
      <c r="T23" s="53">
        <f t="shared" si="2"/>
        <v>4332109</v>
      </c>
      <c r="U23" s="53">
        <f t="shared" si="3"/>
        <v>153776430</v>
      </c>
      <c r="V23" s="53" t="e">
        <f>SUM(#REF!,#REF!)</f>
        <v>#REF!</v>
      </c>
      <c r="W23" s="53" t="e">
        <f>SUM(#REF!,#REF!)</f>
        <v>#REF!</v>
      </c>
    </row>
    <row r="24" spans="1:23" s="14" customFormat="1" ht="12" customHeight="1">
      <c r="A24" s="23" t="s">
        <v>45</v>
      </c>
      <c r="B24" s="24" t="s">
        <v>46</v>
      </c>
      <c r="C24" s="25">
        <v>1794000</v>
      </c>
      <c r="D24" s="25">
        <v>1794000</v>
      </c>
      <c r="E24" s="25">
        <f t="shared" ref="E24:E25" si="15">F24-D24</f>
        <v>0</v>
      </c>
      <c r="F24" s="25">
        <v>1794000</v>
      </c>
      <c r="G24" s="25"/>
      <c r="H24" s="25">
        <v>0</v>
      </c>
      <c r="I24" s="25">
        <f t="shared" ref="I24:I25" si="16">J24-H24</f>
        <v>0</v>
      </c>
      <c r="J24" s="25">
        <v>0</v>
      </c>
      <c r="K24" s="25"/>
      <c r="L24" s="25"/>
      <c r="M24" s="25"/>
      <c r="N24" s="25"/>
      <c r="O24" s="25">
        <f t="shared" si="6"/>
        <v>0</v>
      </c>
      <c r="R24" s="53">
        <f t="shared" si="0"/>
        <v>1794000</v>
      </c>
      <c r="S24" s="53">
        <f t="shared" si="1"/>
        <v>1794000</v>
      </c>
      <c r="T24" s="53">
        <f t="shared" si="2"/>
        <v>0</v>
      </c>
      <c r="U24" s="53">
        <f t="shared" si="3"/>
        <v>1794000</v>
      </c>
      <c r="V24" s="53" t="e">
        <f>SUM(#REF!,#REF!)</f>
        <v>#REF!</v>
      </c>
      <c r="W24" s="53" t="e">
        <f>SUM(#REF!,#REF!)</f>
        <v>#REF!</v>
      </c>
    </row>
    <row r="25" spans="1:23" s="14" customFormat="1" ht="12" customHeight="1">
      <c r="A25" s="23" t="s">
        <v>47</v>
      </c>
      <c r="B25" s="26" t="s">
        <v>48</v>
      </c>
      <c r="C25" s="27"/>
      <c r="D25" s="27">
        <v>0</v>
      </c>
      <c r="E25" s="27">
        <f t="shared" si="15"/>
        <v>0</v>
      </c>
      <c r="F25" s="27">
        <v>0</v>
      </c>
      <c r="G25" s="27"/>
      <c r="H25" s="27">
        <v>0</v>
      </c>
      <c r="I25" s="27">
        <f t="shared" si="16"/>
        <v>0</v>
      </c>
      <c r="J25" s="27">
        <v>0</v>
      </c>
      <c r="K25" s="27"/>
      <c r="L25" s="27">
        <f t="shared" si="5"/>
        <v>0</v>
      </c>
      <c r="M25" s="27"/>
      <c r="N25" s="27"/>
      <c r="O25" s="27">
        <f t="shared" si="6"/>
        <v>0</v>
      </c>
      <c r="R25" s="53">
        <f t="shared" si="0"/>
        <v>0</v>
      </c>
      <c r="S25" s="53">
        <f t="shared" si="1"/>
        <v>0</v>
      </c>
      <c r="T25" s="53">
        <f t="shared" si="2"/>
        <v>0</v>
      </c>
      <c r="U25" s="53">
        <f t="shared" si="3"/>
        <v>0</v>
      </c>
      <c r="V25" s="53" t="e">
        <f>SUM(#REF!,#REF!)</f>
        <v>#REF!</v>
      </c>
      <c r="W25" s="53" t="e">
        <f>SUM(#REF!,#REF!)</f>
        <v>#REF!</v>
      </c>
    </row>
    <row r="26" spans="1:23" s="18" customFormat="1" ht="12" customHeight="1" thickBot="1">
      <c r="A26" s="15" t="s">
        <v>49</v>
      </c>
      <c r="B26" s="30" t="s">
        <v>50</v>
      </c>
      <c r="C26" s="29">
        <f>C42-(C22+C24+C25)</f>
        <v>91557000</v>
      </c>
      <c r="D26" s="29">
        <f t="shared" ref="D26:J26" si="17">D42-(D22+D24+D25)</f>
        <v>131143452</v>
      </c>
      <c r="E26" s="29">
        <f t="shared" si="17"/>
        <v>5480524</v>
      </c>
      <c r="F26" s="29">
        <f t="shared" si="17"/>
        <v>136623976</v>
      </c>
      <c r="G26" s="29">
        <f t="shared" si="17"/>
        <v>15258000</v>
      </c>
      <c r="H26" s="29">
        <f t="shared" si="17"/>
        <v>16506869</v>
      </c>
      <c r="I26" s="29">
        <f t="shared" si="17"/>
        <v>-1148415</v>
      </c>
      <c r="J26" s="29">
        <f t="shared" si="17"/>
        <v>15358454</v>
      </c>
      <c r="K26" s="29">
        <f t="shared" ref="K26:O26" si="18">K42-(K22+K24+K25)</f>
        <v>3314788</v>
      </c>
      <c r="L26" s="29">
        <f t="shared" si="18"/>
        <v>-3314788</v>
      </c>
      <c r="M26" s="29">
        <f t="shared" si="18"/>
        <v>0</v>
      </c>
      <c r="N26" s="29">
        <f t="shared" si="18"/>
        <v>0</v>
      </c>
      <c r="O26" s="29">
        <f t="shared" si="18"/>
        <v>0</v>
      </c>
      <c r="R26" s="53">
        <f t="shared" si="0"/>
        <v>106815000</v>
      </c>
      <c r="S26" s="53">
        <f t="shared" si="1"/>
        <v>147650321</v>
      </c>
      <c r="T26" s="53">
        <f t="shared" si="2"/>
        <v>4332109</v>
      </c>
      <c r="U26" s="53">
        <f t="shared" si="3"/>
        <v>151982430</v>
      </c>
      <c r="V26" s="53" t="e">
        <f>SUM(#REF!,#REF!)</f>
        <v>#REF!</v>
      </c>
      <c r="W26" s="53" t="e">
        <f>SUM(#REF!,#REF!)</f>
        <v>#REF!</v>
      </c>
    </row>
    <row r="27" spans="1:23" s="18" customFormat="1" ht="15" customHeight="1" thickBot="1">
      <c r="A27" s="33" t="s">
        <v>51</v>
      </c>
      <c r="B27" s="34" t="s">
        <v>52</v>
      </c>
      <c r="C27" s="35">
        <f t="shared" ref="C27:J27" si="19">+C22+C23</f>
        <v>159892000</v>
      </c>
      <c r="D27" s="35">
        <f t="shared" si="19"/>
        <v>174099452</v>
      </c>
      <c r="E27" s="35">
        <f t="shared" si="19"/>
        <v>6183524</v>
      </c>
      <c r="F27" s="35">
        <f t="shared" si="19"/>
        <v>180282976</v>
      </c>
      <c r="G27" s="35">
        <f t="shared" si="19"/>
        <v>19000000</v>
      </c>
      <c r="H27" s="35">
        <f t="shared" si="19"/>
        <v>20248869</v>
      </c>
      <c r="I27" s="35">
        <f t="shared" si="19"/>
        <v>-1095415</v>
      </c>
      <c r="J27" s="35">
        <f t="shared" si="19"/>
        <v>19153454</v>
      </c>
      <c r="K27" s="35">
        <f t="shared" ref="K27:O27" si="20">+K22+K23</f>
        <v>3314788</v>
      </c>
      <c r="L27" s="35">
        <f t="shared" si="20"/>
        <v>-3314788</v>
      </c>
      <c r="M27" s="35">
        <f t="shared" si="20"/>
        <v>0</v>
      </c>
      <c r="N27" s="35">
        <f t="shared" si="20"/>
        <v>0</v>
      </c>
      <c r="O27" s="35">
        <f t="shared" si="20"/>
        <v>0</v>
      </c>
      <c r="R27" s="53">
        <f t="shared" si="0"/>
        <v>178892000</v>
      </c>
      <c r="S27" s="53">
        <f t="shared" si="1"/>
        <v>194348321</v>
      </c>
      <c r="T27" s="53">
        <f t="shared" si="2"/>
        <v>5088109</v>
      </c>
      <c r="U27" s="53">
        <f t="shared" si="3"/>
        <v>199436430</v>
      </c>
      <c r="V27" s="53" t="e">
        <f>SUM(#REF!,#REF!)</f>
        <v>#REF!</v>
      </c>
      <c r="W27" s="53" t="e">
        <f>SUM(#REF!,#REF!)</f>
        <v>#REF!</v>
      </c>
    </row>
    <row r="28" spans="1:23" s="18" customFormat="1" ht="15" customHeight="1">
      <c r="A28" s="231"/>
      <c r="B28" s="232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R28" s="53"/>
      <c r="S28" s="53"/>
      <c r="T28" s="53"/>
      <c r="U28" s="53"/>
      <c r="V28" s="53"/>
      <c r="W28" s="53"/>
    </row>
    <row r="29" spans="1:23" s="18" customFormat="1" ht="15" customHeight="1" thickBot="1">
      <c r="A29" s="36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R29" s="53">
        <f t="shared" ref="R29:R42" si="21">SUM(C29,G29)</f>
        <v>0</v>
      </c>
      <c r="S29" s="53">
        <f t="shared" ref="S29:S42" si="22">SUM(D29,H29)</f>
        <v>0</v>
      </c>
      <c r="T29" s="53">
        <f t="shared" ref="T29:T42" si="23">SUM(E29,I29)</f>
        <v>0</v>
      </c>
      <c r="U29" s="53">
        <f t="shared" ref="U29:U42" si="24">SUM(F29,J29)</f>
        <v>0</v>
      </c>
      <c r="V29" s="53" t="e">
        <f>SUM(#REF!,#REF!)</f>
        <v>#REF!</v>
      </c>
      <c r="W29" s="53" t="e">
        <f>SUM(#REF!,#REF!)</f>
        <v>#REF!</v>
      </c>
    </row>
    <row r="30" spans="1:23" s="11" customFormat="1" ht="16.5" customHeight="1" thickBot="1">
      <c r="A30" s="41"/>
      <c r="B30" s="42" t="s">
        <v>53</v>
      </c>
      <c r="C30" s="42"/>
      <c r="D30" s="226"/>
      <c r="E30" s="214"/>
      <c r="F30" s="214"/>
      <c r="G30" s="42"/>
      <c r="H30" s="226"/>
      <c r="I30" s="214"/>
      <c r="J30" s="214"/>
      <c r="K30" s="42"/>
      <c r="L30" s="214"/>
      <c r="M30" s="214"/>
      <c r="N30" s="214"/>
      <c r="O30" s="214"/>
      <c r="R30" s="53">
        <f t="shared" si="21"/>
        <v>0</v>
      </c>
      <c r="S30" s="53">
        <f t="shared" si="22"/>
        <v>0</v>
      </c>
      <c r="T30" s="53">
        <f t="shared" si="23"/>
        <v>0</v>
      </c>
      <c r="U30" s="53">
        <f t="shared" si="24"/>
        <v>0</v>
      </c>
      <c r="V30" s="53" t="e">
        <f>SUM(#REF!,#REF!)</f>
        <v>#REF!</v>
      </c>
      <c r="W30" s="53" t="e">
        <f>SUM(#REF!,#REF!)</f>
        <v>#REF!</v>
      </c>
    </row>
    <row r="31" spans="1:23" s="43" customFormat="1" ht="12" customHeight="1" thickBot="1">
      <c r="A31" s="20" t="s">
        <v>4</v>
      </c>
      <c r="B31" s="21" t="s">
        <v>54</v>
      </c>
      <c r="C31" s="13">
        <f>SUM(C32:C36)</f>
        <v>159742000</v>
      </c>
      <c r="D31" s="13">
        <f t="shared" ref="D31:J31" si="25">SUM(D32:D36)</f>
        <v>172962452</v>
      </c>
      <c r="E31" s="13">
        <f t="shared" si="25"/>
        <v>6183524</v>
      </c>
      <c r="F31" s="13">
        <f t="shared" si="25"/>
        <v>179145976</v>
      </c>
      <c r="G31" s="13">
        <f t="shared" si="25"/>
        <v>19000000</v>
      </c>
      <c r="H31" s="13">
        <f t="shared" si="25"/>
        <v>20248869</v>
      </c>
      <c r="I31" s="13">
        <f t="shared" si="25"/>
        <v>-1095415</v>
      </c>
      <c r="J31" s="13">
        <f t="shared" si="25"/>
        <v>19153454</v>
      </c>
      <c r="K31" s="13">
        <f t="shared" ref="K31:O31" si="26">SUM(K32:K36)</f>
        <v>3314788</v>
      </c>
      <c r="L31" s="13">
        <f t="shared" si="26"/>
        <v>-3314788</v>
      </c>
      <c r="M31" s="13">
        <f t="shared" si="26"/>
        <v>0</v>
      </c>
      <c r="N31" s="13">
        <f t="shared" si="26"/>
        <v>0</v>
      </c>
      <c r="O31" s="13">
        <f t="shared" si="26"/>
        <v>0</v>
      </c>
      <c r="R31" s="53">
        <f t="shared" si="21"/>
        <v>178742000</v>
      </c>
      <c r="S31" s="53">
        <f t="shared" si="22"/>
        <v>193211321</v>
      </c>
      <c r="T31" s="53">
        <f t="shared" si="23"/>
        <v>5088109</v>
      </c>
      <c r="U31" s="53">
        <f t="shared" si="24"/>
        <v>198299430</v>
      </c>
      <c r="V31" s="53" t="e">
        <f>SUM(#REF!,#REF!)</f>
        <v>#REF!</v>
      </c>
      <c r="W31" s="53" t="e">
        <f>SUM(#REF!,#REF!)</f>
        <v>#REF!</v>
      </c>
    </row>
    <row r="32" spans="1:23" ht="12" customHeight="1">
      <c r="A32" s="15" t="s">
        <v>5</v>
      </c>
      <c r="B32" s="19" t="s">
        <v>55</v>
      </c>
      <c r="C32" s="25">
        <v>90012000</v>
      </c>
      <c r="D32" s="25">
        <v>103188800</v>
      </c>
      <c r="E32" s="25">
        <f t="shared" ref="E32:E36" si="27">F32-D32</f>
        <v>3947684</v>
      </c>
      <c r="F32" s="25">
        <v>107136484</v>
      </c>
      <c r="G32" s="25">
        <v>13096000</v>
      </c>
      <c r="H32" s="25">
        <v>14039997</v>
      </c>
      <c r="I32" s="25">
        <f t="shared" ref="I32:I36" si="28">J32-H32</f>
        <v>-839331</v>
      </c>
      <c r="J32" s="25">
        <v>13200666</v>
      </c>
      <c r="K32" s="25"/>
      <c r="L32" s="25">
        <f t="shared" ref="L32:L41" si="29">M32-K32</f>
        <v>0</v>
      </c>
      <c r="M32" s="25"/>
      <c r="N32" s="25"/>
      <c r="O32" s="25">
        <f t="shared" ref="O32:O41" si="30">SUM(M32:N32)</f>
        <v>0</v>
      </c>
      <c r="R32" s="53">
        <f t="shared" si="21"/>
        <v>103108000</v>
      </c>
      <c r="S32" s="53">
        <f t="shared" si="22"/>
        <v>117228797</v>
      </c>
      <c r="T32" s="53">
        <f t="shared" si="23"/>
        <v>3108353</v>
      </c>
      <c r="U32" s="53">
        <f t="shared" si="24"/>
        <v>120337150</v>
      </c>
      <c r="V32" s="53" t="e">
        <f>SUM(#REF!,#REF!)</f>
        <v>#REF!</v>
      </c>
      <c r="W32" s="53" t="e">
        <f>SUM(#REF!,#REF!)</f>
        <v>#REF!</v>
      </c>
    </row>
    <row r="33" spans="1:23" ht="12" customHeight="1">
      <c r="A33" s="15" t="s">
        <v>6</v>
      </c>
      <c r="B33" s="16" t="s">
        <v>56</v>
      </c>
      <c r="C33" s="44">
        <v>26829000</v>
      </c>
      <c r="D33" s="44">
        <v>30294652</v>
      </c>
      <c r="E33" s="44">
        <f t="shared" si="27"/>
        <v>1151840</v>
      </c>
      <c r="F33" s="44">
        <v>31446492</v>
      </c>
      <c r="G33" s="44">
        <v>3332000</v>
      </c>
      <c r="H33" s="44">
        <v>3586872</v>
      </c>
      <c r="I33" s="44">
        <f t="shared" si="28"/>
        <v>-272084</v>
      </c>
      <c r="J33" s="44">
        <v>3314788</v>
      </c>
      <c r="K33" s="44">
        <v>3314788</v>
      </c>
      <c r="L33" s="44">
        <f t="shared" si="29"/>
        <v>-3314788</v>
      </c>
      <c r="M33" s="44"/>
      <c r="N33" s="44"/>
      <c r="O33" s="44">
        <f t="shared" si="30"/>
        <v>0</v>
      </c>
      <c r="R33" s="53">
        <f t="shared" si="21"/>
        <v>30161000</v>
      </c>
      <c r="S33" s="53">
        <f t="shared" si="22"/>
        <v>33881524</v>
      </c>
      <c r="T33" s="53">
        <f t="shared" si="23"/>
        <v>879756</v>
      </c>
      <c r="U33" s="53">
        <f t="shared" si="24"/>
        <v>34761280</v>
      </c>
      <c r="V33" s="53" t="e">
        <f>SUM(#REF!,#REF!)</f>
        <v>#REF!</v>
      </c>
      <c r="W33" s="53" t="e">
        <f>SUM(#REF!,#REF!)</f>
        <v>#REF!</v>
      </c>
    </row>
    <row r="34" spans="1:23" ht="12" customHeight="1">
      <c r="A34" s="15" t="s">
        <v>7</v>
      </c>
      <c r="B34" s="16" t="s">
        <v>57</v>
      </c>
      <c r="C34" s="44">
        <v>41602000</v>
      </c>
      <c r="D34" s="44">
        <v>39479000</v>
      </c>
      <c r="E34" s="44">
        <f t="shared" si="27"/>
        <v>1084000</v>
      </c>
      <c r="F34" s="44">
        <v>40563000</v>
      </c>
      <c r="G34" s="44">
        <v>2572000</v>
      </c>
      <c r="H34" s="44">
        <v>2622000</v>
      </c>
      <c r="I34" s="44">
        <f t="shared" si="28"/>
        <v>16000</v>
      </c>
      <c r="J34" s="44">
        <v>2638000</v>
      </c>
      <c r="K34" s="44"/>
      <c r="L34" s="44">
        <f t="shared" si="29"/>
        <v>0</v>
      </c>
      <c r="M34" s="44"/>
      <c r="N34" s="44"/>
      <c r="O34" s="44">
        <f t="shared" si="30"/>
        <v>0</v>
      </c>
      <c r="R34" s="53">
        <f t="shared" si="21"/>
        <v>44174000</v>
      </c>
      <c r="S34" s="53">
        <f t="shared" si="22"/>
        <v>42101000</v>
      </c>
      <c r="T34" s="53">
        <f t="shared" si="23"/>
        <v>1100000</v>
      </c>
      <c r="U34" s="53">
        <f t="shared" si="24"/>
        <v>43201000</v>
      </c>
      <c r="V34" s="53" t="e">
        <f>SUM(#REF!,#REF!)</f>
        <v>#REF!</v>
      </c>
      <c r="W34" s="53" t="e">
        <f>SUM(#REF!,#REF!)</f>
        <v>#REF!</v>
      </c>
    </row>
    <row r="35" spans="1:23" ht="12" customHeight="1">
      <c r="A35" s="15" t="s">
        <v>8</v>
      </c>
      <c r="B35" s="16" t="s">
        <v>58</v>
      </c>
      <c r="C35" s="44"/>
      <c r="D35" s="44">
        <v>0</v>
      </c>
      <c r="E35" s="44">
        <f t="shared" si="27"/>
        <v>0</v>
      </c>
      <c r="F35" s="44">
        <v>0</v>
      </c>
      <c r="G35" s="44"/>
      <c r="H35" s="44">
        <v>0</v>
      </c>
      <c r="I35" s="44">
        <f t="shared" si="28"/>
        <v>0</v>
      </c>
      <c r="J35" s="44">
        <v>0</v>
      </c>
      <c r="K35" s="44"/>
      <c r="L35" s="44">
        <f t="shared" si="29"/>
        <v>0</v>
      </c>
      <c r="M35" s="44"/>
      <c r="N35" s="44"/>
      <c r="O35" s="44">
        <f t="shared" si="30"/>
        <v>0</v>
      </c>
      <c r="R35" s="53">
        <f t="shared" si="21"/>
        <v>0</v>
      </c>
      <c r="S35" s="53">
        <f t="shared" si="22"/>
        <v>0</v>
      </c>
      <c r="T35" s="53">
        <f t="shared" si="23"/>
        <v>0</v>
      </c>
      <c r="U35" s="53">
        <f t="shared" si="24"/>
        <v>0</v>
      </c>
      <c r="V35" s="53" t="e">
        <f>SUM(#REF!,#REF!)</f>
        <v>#REF!</v>
      </c>
      <c r="W35" s="53" t="e">
        <f>SUM(#REF!,#REF!)</f>
        <v>#REF!</v>
      </c>
    </row>
    <row r="36" spans="1:23" ht="12" customHeight="1" thickBot="1">
      <c r="A36" s="15" t="s">
        <v>9</v>
      </c>
      <c r="B36" s="16" t="s">
        <v>59</v>
      </c>
      <c r="C36" s="44">
        <v>1299000</v>
      </c>
      <c r="D36" s="44">
        <v>0</v>
      </c>
      <c r="E36" s="44">
        <f t="shared" si="27"/>
        <v>0</v>
      </c>
      <c r="F36" s="44">
        <v>0</v>
      </c>
      <c r="G36" s="44"/>
      <c r="H36" s="44">
        <v>0</v>
      </c>
      <c r="I36" s="44">
        <f t="shared" si="28"/>
        <v>0</v>
      </c>
      <c r="J36" s="44">
        <v>0</v>
      </c>
      <c r="K36" s="44"/>
      <c r="L36" s="44">
        <f t="shared" si="29"/>
        <v>0</v>
      </c>
      <c r="M36" s="44"/>
      <c r="N36" s="44"/>
      <c r="O36" s="44">
        <f t="shared" si="30"/>
        <v>0</v>
      </c>
      <c r="R36" s="53">
        <f t="shared" si="21"/>
        <v>1299000</v>
      </c>
      <c r="S36" s="53">
        <f t="shared" si="22"/>
        <v>0</v>
      </c>
      <c r="T36" s="53">
        <f t="shared" si="23"/>
        <v>0</v>
      </c>
      <c r="U36" s="53">
        <f t="shared" si="24"/>
        <v>0</v>
      </c>
      <c r="V36" s="53" t="e">
        <f>SUM(#REF!,#REF!)</f>
        <v>#REF!</v>
      </c>
      <c r="W36" s="53" t="e">
        <f>SUM(#REF!,#REF!)</f>
        <v>#REF!</v>
      </c>
    </row>
    <row r="37" spans="1:23" ht="12" customHeight="1" thickBot="1">
      <c r="A37" s="20" t="s">
        <v>10</v>
      </c>
      <c r="B37" s="21" t="s">
        <v>60</v>
      </c>
      <c r="C37" s="13">
        <f t="shared" ref="C37:O37" si="31">SUM(C38:C40)</f>
        <v>150000</v>
      </c>
      <c r="D37" s="13">
        <f t="shared" si="31"/>
        <v>1137000</v>
      </c>
      <c r="E37" s="13">
        <f t="shared" si="31"/>
        <v>0</v>
      </c>
      <c r="F37" s="13">
        <f t="shared" si="31"/>
        <v>1137000</v>
      </c>
      <c r="G37" s="13">
        <f t="shared" si="31"/>
        <v>0</v>
      </c>
      <c r="H37" s="13">
        <f t="shared" si="31"/>
        <v>0</v>
      </c>
      <c r="I37" s="13">
        <f t="shared" si="31"/>
        <v>0</v>
      </c>
      <c r="J37" s="13">
        <f t="shared" si="31"/>
        <v>0</v>
      </c>
      <c r="K37" s="13">
        <f t="shared" si="31"/>
        <v>0</v>
      </c>
      <c r="L37" s="13">
        <f t="shared" si="31"/>
        <v>0</v>
      </c>
      <c r="M37" s="13">
        <f t="shared" si="31"/>
        <v>0</v>
      </c>
      <c r="N37" s="13">
        <f t="shared" si="31"/>
        <v>0</v>
      </c>
      <c r="O37" s="13">
        <f t="shared" si="31"/>
        <v>0</v>
      </c>
      <c r="R37" s="53">
        <f t="shared" si="21"/>
        <v>150000</v>
      </c>
      <c r="S37" s="53">
        <f t="shared" si="22"/>
        <v>1137000</v>
      </c>
      <c r="T37" s="53">
        <f t="shared" si="23"/>
        <v>0</v>
      </c>
      <c r="U37" s="53">
        <f t="shared" si="24"/>
        <v>1137000</v>
      </c>
      <c r="V37" s="53" t="e">
        <f>SUM(#REF!,#REF!)</f>
        <v>#REF!</v>
      </c>
      <c r="W37" s="53" t="e">
        <f>SUM(#REF!,#REF!)</f>
        <v>#REF!</v>
      </c>
    </row>
    <row r="38" spans="1:23" s="43" customFormat="1" ht="12" customHeight="1">
      <c r="A38" s="15" t="s">
        <v>12</v>
      </c>
      <c r="B38" s="19" t="s">
        <v>61</v>
      </c>
      <c r="C38" s="25">
        <v>150000</v>
      </c>
      <c r="D38" s="25">
        <v>1137000</v>
      </c>
      <c r="E38" s="25">
        <f t="shared" ref="E38:E41" si="32">F38-D38</f>
        <v>0</v>
      </c>
      <c r="F38" s="25">
        <v>1137000</v>
      </c>
      <c r="G38" s="25"/>
      <c r="H38" s="25">
        <v>0</v>
      </c>
      <c r="I38" s="25">
        <f t="shared" ref="I38:I41" si="33">J38-H38</f>
        <v>0</v>
      </c>
      <c r="J38" s="25">
        <v>0</v>
      </c>
      <c r="K38" s="25"/>
      <c r="L38" s="25">
        <f t="shared" si="29"/>
        <v>0</v>
      </c>
      <c r="M38" s="25"/>
      <c r="N38" s="25"/>
      <c r="O38" s="25">
        <f t="shared" si="30"/>
        <v>0</v>
      </c>
      <c r="R38" s="53">
        <f t="shared" si="21"/>
        <v>150000</v>
      </c>
      <c r="S38" s="53">
        <f t="shared" si="22"/>
        <v>1137000</v>
      </c>
      <c r="T38" s="53">
        <f t="shared" si="23"/>
        <v>0</v>
      </c>
      <c r="U38" s="53">
        <f t="shared" si="24"/>
        <v>1137000</v>
      </c>
      <c r="V38" s="53" t="e">
        <f>SUM(#REF!,#REF!)</f>
        <v>#REF!</v>
      </c>
      <c r="W38" s="53" t="e">
        <f>SUM(#REF!,#REF!)</f>
        <v>#REF!</v>
      </c>
    </row>
    <row r="39" spans="1:23" ht="12" customHeight="1">
      <c r="A39" s="15" t="s">
        <v>14</v>
      </c>
      <c r="B39" s="16" t="s">
        <v>62</v>
      </c>
      <c r="C39" s="44"/>
      <c r="D39" s="44">
        <v>0</v>
      </c>
      <c r="E39" s="44">
        <f t="shared" si="32"/>
        <v>0</v>
      </c>
      <c r="F39" s="44">
        <v>0</v>
      </c>
      <c r="G39" s="44"/>
      <c r="H39" s="44">
        <v>0</v>
      </c>
      <c r="I39" s="44">
        <f t="shared" si="33"/>
        <v>0</v>
      </c>
      <c r="J39" s="44">
        <v>0</v>
      </c>
      <c r="K39" s="44"/>
      <c r="L39" s="44">
        <f t="shared" si="29"/>
        <v>0</v>
      </c>
      <c r="M39" s="44"/>
      <c r="N39" s="44"/>
      <c r="O39" s="44">
        <f t="shared" si="30"/>
        <v>0</v>
      </c>
      <c r="R39" s="53">
        <f t="shared" si="21"/>
        <v>0</v>
      </c>
      <c r="S39" s="53">
        <f t="shared" si="22"/>
        <v>0</v>
      </c>
      <c r="T39" s="53">
        <f t="shared" si="23"/>
        <v>0</v>
      </c>
      <c r="U39" s="53">
        <f t="shared" si="24"/>
        <v>0</v>
      </c>
      <c r="V39" s="53" t="e">
        <f>SUM(#REF!,#REF!)</f>
        <v>#REF!</v>
      </c>
      <c r="W39" s="53" t="e">
        <f>SUM(#REF!,#REF!)</f>
        <v>#REF!</v>
      </c>
    </row>
    <row r="40" spans="1:23" ht="12" customHeight="1">
      <c r="A40" s="15" t="s">
        <v>16</v>
      </c>
      <c r="B40" s="16" t="s">
        <v>63</v>
      </c>
      <c r="C40" s="44"/>
      <c r="D40" s="44">
        <v>0</v>
      </c>
      <c r="E40" s="44">
        <f t="shared" si="32"/>
        <v>0</v>
      </c>
      <c r="F40" s="44">
        <v>0</v>
      </c>
      <c r="G40" s="44"/>
      <c r="H40" s="44">
        <v>0</v>
      </c>
      <c r="I40" s="44">
        <f t="shared" si="33"/>
        <v>0</v>
      </c>
      <c r="J40" s="44">
        <v>0</v>
      </c>
      <c r="K40" s="44"/>
      <c r="L40" s="44">
        <f t="shared" si="29"/>
        <v>0</v>
      </c>
      <c r="M40" s="44"/>
      <c r="N40" s="44"/>
      <c r="O40" s="44">
        <f t="shared" si="30"/>
        <v>0</v>
      </c>
      <c r="R40" s="53">
        <f t="shared" si="21"/>
        <v>0</v>
      </c>
      <c r="S40" s="53">
        <f t="shared" si="22"/>
        <v>0</v>
      </c>
      <c r="T40" s="53">
        <f t="shared" si="23"/>
        <v>0</v>
      </c>
      <c r="U40" s="53">
        <f t="shared" si="24"/>
        <v>0</v>
      </c>
      <c r="V40" s="53" t="e">
        <f>SUM(#REF!,#REF!)</f>
        <v>#REF!</v>
      </c>
      <c r="W40" s="53" t="e">
        <f>SUM(#REF!,#REF!)</f>
        <v>#REF!</v>
      </c>
    </row>
    <row r="41" spans="1:23" ht="12" customHeight="1" thickBot="1">
      <c r="A41" s="15" t="s">
        <v>18</v>
      </c>
      <c r="B41" s="16" t="s">
        <v>64</v>
      </c>
      <c r="C41" s="44"/>
      <c r="D41" s="44">
        <v>0</v>
      </c>
      <c r="E41" s="44">
        <f t="shared" si="32"/>
        <v>0</v>
      </c>
      <c r="F41" s="44">
        <v>0</v>
      </c>
      <c r="G41" s="44"/>
      <c r="H41" s="44">
        <v>0</v>
      </c>
      <c r="I41" s="44">
        <f t="shared" si="33"/>
        <v>0</v>
      </c>
      <c r="J41" s="44">
        <v>0</v>
      </c>
      <c r="K41" s="44"/>
      <c r="L41" s="44">
        <f t="shared" si="29"/>
        <v>0</v>
      </c>
      <c r="M41" s="44"/>
      <c r="N41" s="44"/>
      <c r="O41" s="44">
        <f t="shared" si="30"/>
        <v>0</v>
      </c>
      <c r="R41" s="53">
        <f t="shared" si="21"/>
        <v>0</v>
      </c>
      <c r="S41" s="53">
        <f t="shared" si="22"/>
        <v>0</v>
      </c>
      <c r="T41" s="53">
        <f t="shared" si="23"/>
        <v>0</v>
      </c>
      <c r="U41" s="53">
        <f t="shared" si="24"/>
        <v>0</v>
      </c>
      <c r="V41" s="53" t="e">
        <f>SUM(#REF!,#REF!)</f>
        <v>#REF!</v>
      </c>
      <c r="W41" s="53" t="e">
        <f>SUM(#REF!,#REF!)</f>
        <v>#REF!</v>
      </c>
    </row>
    <row r="42" spans="1:23" ht="15" customHeight="1" thickBot="1">
      <c r="A42" s="20" t="s">
        <v>20</v>
      </c>
      <c r="B42" s="45" t="s">
        <v>65</v>
      </c>
      <c r="C42" s="46">
        <f t="shared" ref="C42:O42" si="34">+C31+C37</f>
        <v>159892000</v>
      </c>
      <c r="D42" s="46">
        <f t="shared" si="34"/>
        <v>174099452</v>
      </c>
      <c r="E42" s="46">
        <f t="shared" si="34"/>
        <v>6183524</v>
      </c>
      <c r="F42" s="46">
        <f t="shared" si="34"/>
        <v>180282976</v>
      </c>
      <c r="G42" s="46">
        <f t="shared" si="34"/>
        <v>19000000</v>
      </c>
      <c r="H42" s="46">
        <f t="shared" si="34"/>
        <v>20248869</v>
      </c>
      <c r="I42" s="46">
        <f t="shared" si="34"/>
        <v>-1095415</v>
      </c>
      <c r="J42" s="46">
        <f t="shared" si="34"/>
        <v>19153454</v>
      </c>
      <c r="K42" s="46">
        <f t="shared" si="34"/>
        <v>3314788</v>
      </c>
      <c r="L42" s="46">
        <f t="shared" si="34"/>
        <v>-3314788</v>
      </c>
      <c r="M42" s="46">
        <f t="shared" si="34"/>
        <v>0</v>
      </c>
      <c r="N42" s="46">
        <f t="shared" si="34"/>
        <v>0</v>
      </c>
      <c r="O42" s="46">
        <f t="shared" si="34"/>
        <v>0</v>
      </c>
      <c r="R42" s="53">
        <f t="shared" si="21"/>
        <v>178892000</v>
      </c>
      <c r="S42" s="53">
        <f t="shared" si="22"/>
        <v>194348321</v>
      </c>
      <c r="T42" s="53">
        <f t="shared" si="23"/>
        <v>5088109</v>
      </c>
      <c r="U42" s="53">
        <f t="shared" si="24"/>
        <v>199436430</v>
      </c>
      <c r="V42" s="53" t="e">
        <f>SUM(#REF!,#REF!)</f>
        <v>#REF!</v>
      </c>
      <c r="W42" s="53" t="e">
        <f>SUM(#REF!,#REF!)</f>
        <v>#REF!</v>
      </c>
    </row>
    <row r="43" spans="1:23"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</row>
    <row r="44" spans="1:23" ht="15" hidden="1" customHeight="1" thickBot="1">
      <c r="A44" s="49" t="s">
        <v>66</v>
      </c>
      <c r="B44" s="50"/>
      <c r="C44" s="51">
        <v>51</v>
      </c>
      <c r="D44" s="51"/>
      <c r="E44" s="51"/>
      <c r="F44" s="51"/>
      <c r="G44" s="51">
        <v>4.7</v>
      </c>
      <c r="H44" s="51"/>
      <c r="I44" s="51"/>
      <c r="J44" s="51"/>
      <c r="K44" s="51"/>
      <c r="L44" s="51"/>
      <c r="M44" s="51"/>
      <c r="N44" s="51"/>
      <c r="O44" s="51"/>
    </row>
    <row r="45" spans="1:23" ht="14.25" hidden="1" customHeight="1" thickBot="1">
      <c r="A45" s="49" t="s">
        <v>67</v>
      </c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</row>
    <row r="49" spans="20:20">
      <c r="T49" s="53">
        <f>SUM(T32:T33)</f>
        <v>3988109</v>
      </c>
    </row>
  </sheetData>
  <sheetProtection formatCells="0"/>
  <mergeCells count="2">
    <mergeCell ref="C3:O3"/>
    <mergeCell ref="K4:O4"/>
  </mergeCells>
  <printOptions horizontalCentered="1"/>
  <pageMargins left="0.23622047244094491" right="0.23622047244094491" top="0.74803149606299213" bottom="0.51181102362204722" header="0.31496062992125984" footer="0.23622047244094491"/>
  <pageSetup paperSize="9" scale="85" orientation="landscape" verticalDpi="300" r:id="rId1"/>
  <headerFooter alignWithMargins="0">
    <oddHeader>&amp;C&amp;"-,Félkövér"&amp;14Bonyhádi Gondozási Központ bevételei és kiadásai előirányzat csoport és kiemelt előirányzat szerinti bontásban&amp;R4. melléklet</oddHeader>
  </headerFooter>
  <colBreaks count="1" manualBreakCount="1">
    <brk id="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X81"/>
  <sheetViews>
    <sheetView topLeftCell="B1" workbookViewId="0">
      <selection activeCell="N22" sqref="N22"/>
    </sheetView>
  </sheetViews>
  <sheetFormatPr defaultRowHeight="15.75"/>
  <cols>
    <col min="1" max="1" width="4.140625" style="181" customWidth="1"/>
    <col min="2" max="2" width="26.7109375" style="180" customWidth="1"/>
    <col min="3" max="14" width="8.7109375" style="180" bestFit="1" customWidth="1"/>
    <col min="15" max="15" width="9.7109375" style="181" bestFit="1" customWidth="1"/>
    <col min="16" max="16" width="9.140625" style="180"/>
    <col min="17" max="18" width="11.28515625" style="180" bestFit="1" customWidth="1"/>
    <col min="19" max="22" width="10.140625" style="180" bestFit="1" customWidth="1"/>
    <col min="23" max="243" width="9.140625" style="180"/>
    <col min="244" max="244" width="4.140625" style="180" customWidth="1"/>
    <col min="245" max="245" width="26.7109375" style="180" customWidth="1"/>
    <col min="246" max="247" width="7.7109375" style="180" customWidth="1"/>
    <col min="248" max="248" width="8.140625" style="180" customWidth="1"/>
    <col min="249" max="249" width="7.5703125" style="180" customWidth="1"/>
    <col min="250" max="250" width="7.42578125" style="180" customWidth="1"/>
    <col min="251" max="251" width="7.5703125" style="180" customWidth="1"/>
    <col min="252" max="252" width="7" style="180" customWidth="1"/>
    <col min="253" max="257" width="8.140625" style="180" customWidth="1"/>
    <col min="258" max="258" width="10.85546875" style="180" customWidth="1"/>
    <col min="259" max="499" width="9.140625" style="180"/>
    <col min="500" max="500" width="4.140625" style="180" customWidth="1"/>
    <col min="501" max="501" width="26.7109375" style="180" customWidth="1"/>
    <col min="502" max="503" width="7.7109375" style="180" customWidth="1"/>
    <col min="504" max="504" width="8.140625" style="180" customWidth="1"/>
    <col min="505" max="505" width="7.5703125" style="180" customWidth="1"/>
    <col min="506" max="506" width="7.42578125" style="180" customWidth="1"/>
    <col min="507" max="507" width="7.5703125" style="180" customWidth="1"/>
    <col min="508" max="508" width="7" style="180" customWidth="1"/>
    <col min="509" max="513" width="8.140625" style="180" customWidth="1"/>
    <col min="514" max="514" width="10.85546875" style="180" customWidth="1"/>
    <col min="515" max="755" width="9.140625" style="180"/>
    <col min="756" max="756" width="4.140625" style="180" customWidth="1"/>
    <col min="757" max="757" width="26.7109375" style="180" customWidth="1"/>
    <col min="758" max="759" width="7.7109375" style="180" customWidth="1"/>
    <col min="760" max="760" width="8.140625" style="180" customWidth="1"/>
    <col min="761" max="761" width="7.5703125" style="180" customWidth="1"/>
    <col min="762" max="762" width="7.42578125" style="180" customWidth="1"/>
    <col min="763" max="763" width="7.5703125" style="180" customWidth="1"/>
    <col min="764" max="764" width="7" style="180" customWidth="1"/>
    <col min="765" max="769" width="8.140625" style="180" customWidth="1"/>
    <col min="770" max="770" width="10.85546875" style="180" customWidth="1"/>
    <col min="771" max="1011" width="9.140625" style="180"/>
    <col min="1012" max="1012" width="4.140625" style="180" customWidth="1"/>
    <col min="1013" max="1013" width="26.7109375" style="180" customWidth="1"/>
    <col min="1014" max="1015" width="7.7109375" style="180" customWidth="1"/>
    <col min="1016" max="1016" width="8.140625" style="180" customWidth="1"/>
    <col min="1017" max="1017" width="7.5703125" style="180" customWidth="1"/>
    <col min="1018" max="1018" width="7.42578125" style="180" customWidth="1"/>
    <col min="1019" max="1019" width="7.5703125" style="180" customWidth="1"/>
    <col min="1020" max="1020" width="7" style="180" customWidth="1"/>
    <col min="1021" max="1025" width="8.140625" style="180" customWidth="1"/>
    <col min="1026" max="1026" width="10.85546875" style="180" customWidth="1"/>
    <col min="1027" max="1267" width="9.140625" style="180"/>
    <col min="1268" max="1268" width="4.140625" style="180" customWidth="1"/>
    <col min="1269" max="1269" width="26.7109375" style="180" customWidth="1"/>
    <col min="1270" max="1271" width="7.7109375" style="180" customWidth="1"/>
    <col min="1272" max="1272" width="8.140625" style="180" customWidth="1"/>
    <col min="1273" max="1273" width="7.5703125" style="180" customWidth="1"/>
    <col min="1274" max="1274" width="7.42578125" style="180" customWidth="1"/>
    <col min="1275" max="1275" width="7.5703125" style="180" customWidth="1"/>
    <col min="1276" max="1276" width="7" style="180" customWidth="1"/>
    <col min="1277" max="1281" width="8.140625" style="180" customWidth="1"/>
    <col min="1282" max="1282" width="10.85546875" style="180" customWidth="1"/>
    <col min="1283" max="1523" width="9.140625" style="180"/>
    <col min="1524" max="1524" width="4.140625" style="180" customWidth="1"/>
    <col min="1525" max="1525" width="26.7109375" style="180" customWidth="1"/>
    <col min="1526" max="1527" width="7.7109375" style="180" customWidth="1"/>
    <col min="1528" max="1528" width="8.140625" style="180" customWidth="1"/>
    <col min="1529" max="1529" width="7.5703125" style="180" customWidth="1"/>
    <col min="1530" max="1530" width="7.42578125" style="180" customWidth="1"/>
    <col min="1531" max="1531" width="7.5703125" style="180" customWidth="1"/>
    <col min="1532" max="1532" width="7" style="180" customWidth="1"/>
    <col min="1533" max="1537" width="8.140625" style="180" customWidth="1"/>
    <col min="1538" max="1538" width="10.85546875" style="180" customWidth="1"/>
    <col min="1539" max="1779" width="9.140625" style="180"/>
    <col min="1780" max="1780" width="4.140625" style="180" customWidth="1"/>
    <col min="1781" max="1781" width="26.7109375" style="180" customWidth="1"/>
    <col min="1782" max="1783" width="7.7109375" style="180" customWidth="1"/>
    <col min="1784" max="1784" width="8.140625" style="180" customWidth="1"/>
    <col min="1785" max="1785" width="7.5703125" style="180" customWidth="1"/>
    <col min="1786" max="1786" width="7.42578125" style="180" customWidth="1"/>
    <col min="1787" max="1787" width="7.5703125" style="180" customWidth="1"/>
    <col min="1788" max="1788" width="7" style="180" customWidth="1"/>
    <col min="1789" max="1793" width="8.140625" style="180" customWidth="1"/>
    <col min="1794" max="1794" width="10.85546875" style="180" customWidth="1"/>
    <col min="1795" max="2035" width="9.140625" style="180"/>
    <col min="2036" max="2036" width="4.140625" style="180" customWidth="1"/>
    <col min="2037" max="2037" width="26.7109375" style="180" customWidth="1"/>
    <col min="2038" max="2039" width="7.7109375" style="180" customWidth="1"/>
    <col min="2040" max="2040" width="8.140625" style="180" customWidth="1"/>
    <col min="2041" max="2041" width="7.5703125" style="180" customWidth="1"/>
    <col min="2042" max="2042" width="7.42578125" style="180" customWidth="1"/>
    <col min="2043" max="2043" width="7.5703125" style="180" customWidth="1"/>
    <col min="2044" max="2044" width="7" style="180" customWidth="1"/>
    <col min="2045" max="2049" width="8.140625" style="180" customWidth="1"/>
    <col min="2050" max="2050" width="10.85546875" style="180" customWidth="1"/>
    <col min="2051" max="2291" width="9.140625" style="180"/>
    <col min="2292" max="2292" width="4.140625" style="180" customWidth="1"/>
    <col min="2293" max="2293" width="26.7109375" style="180" customWidth="1"/>
    <col min="2294" max="2295" width="7.7109375" style="180" customWidth="1"/>
    <col min="2296" max="2296" width="8.140625" style="180" customWidth="1"/>
    <col min="2297" max="2297" width="7.5703125" style="180" customWidth="1"/>
    <col min="2298" max="2298" width="7.42578125" style="180" customWidth="1"/>
    <col min="2299" max="2299" width="7.5703125" style="180" customWidth="1"/>
    <col min="2300" max="2300" width="7" style="180" customWidth="1"/>
    <col min="2301" max="2305" width="8.140625" style="180" customWidth="1"/>
    <col min="2306" max="2306" width="10.85546875" style="180" customWidth="1"/>
    <col min="2307" max="2547" width="9.140625" style="180"/>
    <col min="2548" max="2548" width="4.140625" style="180" customWidth="1"/>
    <col min="2549" max="2549" width="26.7109375" style="180" customWidth="1"/>
    <col min="2550" max="2551" width="7.7109375" style="180" customWidth="1"/>
    <col min="2552" max="2552" width="8.140625" style="180" customWidth="1"/>
    <col min="2553" max="2553" width="7.5703125" style="180" customWidth="1"/>
    <col min="2554" max="2554" width="7.42578125" style="180" customWidth="1"/>
    <col min="2555" max="2555" width="7.5703125" style="180" customWidth="1"/>
    <col min="2556" max="2556" width="7" style="180" customWidth="1"/>
    <col min="2557" max="2561" width="8.140625" style="180" customWidth="1"/>
    <col min="2562" max="2562" width="10.85546875" style="180" customWidth="1"/>
    <col min="2563" max="2803" width="9.140625" style="180"/>
    <col min="2804" max="2804" width="4.140625" style="180" customWidth="1"/>
    <col min="2805" max="2805" width="26.7109375" style="180" customWidth="1"/>
    <col min="2806" max="2807" width="7.7109375" style="180" customWidth="1"/>
    <col min="2808" max="2808" width="8.140625" style="180" customWidth="1"/>
    <col min="2809" max="2809" width="7.5703125" style="180" customWidth="1"/>
    <col min="2810" max="2810" width="7.42578125" style="180" customWidth="1"/>
    <col min="2811" max="2811" width="7.5703125" style="180" customWidth="1"/>
    <col min="2812" max="2812" width="7" style="180" customWidth="1"/>
    <col min="2813" max="2817" width="8.140625" style="180" customWidth="1"/>
    <col min="2818" max="2818" width="10.85546875" style="180" customWidth="1"/>
    <col min="2819" max="3059" width="9.140625" style="180"/>
    <col min="3060" max="3060" width="4.140625" style="180" customWidth="1"/>
    <col min="3061" max="3061" width="26.7109375" style="180" customWidth="1"/>
    <col min="3062" max="3063" width="7.7109375" style="180" customWidth="1"/>
    <col min="3064" max="3064" width="8.140625" style="180" customWidth="1"/>
    <col min="3065" max="3065" width="7.5703125" style="180" customWidth="1"/>
    <col min="3066" max="3066" width="7.42578125" style="180" customWidth="1"/>
    <col min="3067" max="3067" width="7.5703125" style="180" customWidth="1"/>
    <col min="3068" max="3068" width="7" style="180" customWidth="1"/>
    <col min="3069" max="3073" width="8.140625" style="180" customWidth="1"/>
    <col min="3074" max="3074" width="10.85546875" style="180" customWidth="1"/>
    <col min="3075" max="3315" width="9.140625" style="180"/>
    <col min="3316" max="3316" width="4.140625" style="180" customWidth="1"/>
    <col min="3317" max="3317" width="26.7109375" style="180" customWidth="1"/>
    <col min="3318" max="3319" width="7.7109375" style="180" customWidth="1"/>
    <col min="3320" max="3320" width="8.140625" style="180" customWidth="1"/>
    <col min="3321" max="3321" width="7.5703125" style="180" customWidth="1"/>
    <col min="3322" max="3322" width="7.42578125" style="180" customWidth="1"/>
    <col min="3323" max="3323" width="7.5703125" style="180" customWidth="1"/>
    <col min="3324" max="3324" width="7" style="180" customWidth="1"/>
    <col min="3325" max="3329" width="8.140625" style="180" customWidth="1"/>
    <col min="3330" max="3330" width="10.85546875" style="180" customWidth="1"/>
    <col min="3331" max="3571" width="9.140625" style="180"/>
    <col min="3572" max="3572" width="4.140625" style="180" customWidth="1"/>
    <col min="3573" max="3573" width="26.7109375" style="180" customWidth="1"/>
    <col min="3574" max="3575" width="7.7109375" style="180" customWidth="1"/>
    <col min="3576" max="3576" width="8.140625" style="180" customWidth="1"/>
    <col min="3577" max="3577" width="7.5703125" style="180" customWidth="1"/>
    <col min="3578" max="3578" width="7.42578125" style="180" customWidth="1"/>
    <col min="3579" max="3579" width="7.5703125" style="180" customWidth="1"/>
    <col min="3580" max="3580" width="7" style="180" customWidth="1"/>
    <col min="3581" max="3585" width="8.140625" style="180" customWidth="1"/>
    <col min="3586" max="3586" width="10.85546875" style="180" customWidth="1"/>
    <col min="3587" max="3827" width="9.140625" style="180"/>
    <col min="3828" max="3828" width="4.140625" style="180" customWidth="1"/>
    <col min="3829" max="3829" width="26.7109375" style="180" customWidth="1"/>
    <col min="3830" max="3831" width="7.7109375" style="180" customWidth="1"/>
    <col min="3832" max="3832" width="8.140625" style="180" customWidth="1"/>
    <col min="3833" max="3833" width="7.5703125" style="180" customWidth="1"/>
    <col min="3834" max="3834" width="7.42578125" style="180" customWidth="1"/>
    <col min="3835" max="3835" width="7.5703125" style="180" customWidth="1"/>
    <col min="3836" max="3836" width="7" style="180" customWidth="1"/>
    <col min="3837" max="3841" width="8.140625" style="180" customWidth="1"/>
    <col min="3842" max="3842" width="10.85546875" style="180" customWidth="1"/>
    <col min="3843" max="4083" width="9.140625" style="180"/>
    <col min="4084" max="4084" width="4.140625" style="180" customWidth="1"/>
    <col min="4085" max="4085" width="26.7109375" style="180" customWidth="1"/>
    <col min="4086" max="4087" width="7.7109375" style="180" customWidth="1"/>
    <col min="4088" max="4088" width="8.140625" style="180" customWidth="1"/>
    <col min="4089" max="4089" width="7.5703125" style="180" customWidth="1"/>
    <col min="4090" max="4090" width="7.42578125" style="180" customWidth="1"/>
    <col min="4091" max="4091" width="7.5703125" style="180" customWidth="1"/>
    <col min="4092" max="4092" width="7" style="180" customWidth="1"/>
    <col min="4093" max="4097" width="8.140625" style="180" customWidth="1"/>
    <col min="4098" max="4098" width="10.85546875" style="180" customWidth="1"/>
    <col min="4099" max="4339" width="9.140625" style="180"/>
    <col min="4340" max="4340" width="4.140625" style="180" customWidth="1"/>
    <col min="4341" max="4341" width="26.7109375" style="180" customWidth="1"/>
    <col min="4342" max="4343" width="7.7109375" style="180" customWidth="1"/>
    <col min="4344" max="4344" width="8.140625" style="180" customWidth="1"/>
    <col min="4345" max="4345" width="7.5703125" style="180" customWidth="1"/>
    <col min="4346" max="4346" width="7.42578125" style="180" customWidth="1"/>
    <col min="4347" max="4347" width="7.5703125" style="180" customWidth="1"/>
    <col min="4348" max="4348" width="7" style="180" customWidth="1"/>
    <col min="4349" max="4353" width="8.140625" style="180" customWidth="1"/>
    <col min="4354" max="4354" width="10.85546875" style="180" customWidth="1"/>
    <col min="4355" max="4595" width="9.140625" style="180"/>
    <col min="4596" max="4596" width="4.140625" style="180" customWidth="1"/>
    <col min="4597" max="4597" width="26.7109375" style="180" customWidth="1"/>
    <col min="4598" max="4599" width="7.7109375" style="180" customWidth="1"/>
    <col min="4600" max="4600" width="8.140625" style="180" customWidth="1"/>
    <col min="4601" max="4601" width="7.5703125" style="180" customWidth="1"/>
    <col min="4602" max="4602" width="7.42578125" style="180" customWidth="1"/>
    <col min="4603" max="4603" width="7.5703125" style="180" customWidth="1"/>
    <col min="4604" max="4604" width="7" style="180" customWidth="1"/>
    <col min="4605" max="4609" width="8.140625" style="180" customWidth="1"/>
    <col min="4610" max="4610" width="10.85546875" style="180" customWidth="1"/>
    <col min="4611" max="4851" width="9.140625" style="180"/>
    <col min="4852" max="4852" width="4.140625" style="180" customWidth="1"/>
    <col min="4853" max="4853" width="26.7109375" style="180" customWidth="1"/>
    <col min="4854" max="4855" width="7.7109375" style="180" customWidth="1"/>
    <col min="4856" max="4856" width="8.140625" style="180" customWidth="1"/>
    <col min="4857" max="4857" width="7.5703125" style="180" customWidth="1"/>
    <col min="4858" max="4858" width="7.42578125" style="180" customWidth="1"/>
    <col min="4859" max="4859" width="7.5703125" style="180" customWidth="1"/>
    <col min="4860" max="4860" width="7" style="180" customWidth="1"/>
    <col min="4861" max="4865" width="8.140625" style="180" customWidth="1"/>
    <col min="4866" max="4866" width="10.85546875" style="180" customWidth="1"/>
    <col min="4867" max="5107" width="9.140625" style="180"/>
    <col min="5108" max="5108" width="4.140625" style="180" customWidth="1"/>
    <col min="5109" max="5109" width="26.7109375" style="180" customWidth="1"/>
    <col min="5110" max="5111" width="7.7109375" style="180" customWidth="1"/>
    <col min="5112" max="5112" width="8.140625" style="180" customWidth="1"/>
    <col min="5113" max="5113" width="7.5703125" style="180" customWidth="1"/>
    <col min="5114" max="5114" width="7.42578125" style="180" customWidth="1"/>
    <col min="5115" max="5115" width="7.5703125" style="180" customWidth="1"/>
    <col min="5116" max="5116" width="7" style="180" customWidth="1"/>
    <col min="5117" max="5121" width="8.140625" style="180" customWidth="1"/>
    <col min="5122" max="5122" width="10.85546875" style="180" customWidth="1"/>
    <col min="5123" max="5363" width="9.140625" style="180"/>
    <col min="5364" max="5364" width="4.140625" style="180" customWidth="1"/>
    <col min="5365" max="5365" width="26.7109375" style="180" customWidth="1"/>
    <col min="5366" max="5367" width="7.7109375" style="180" customWidth="1"/>
    <col min="5368" max="5368" width="8.140625" style="180" customWidth="1"/>
    <col min="5369" max="5369" width="7.5703125" style="180" customWidth="1"/>
    <col min="5370" max="5370" width="7.42578125" style="180" customWidth="1"/>
    <col min="5371" max="5371" width="7.5703125" style="180" customWidth="1"/>
    <col min="5372" max="5372" width="7" style="180" customWidth="1"/>
    <col min="5373" max="5377" width="8.140625" style="180" customWidth="1"/>
    <col min="5378" max="5378" width="10.85546875" style="180" customWidth="1"/>
    <col min="5379" max="5619" width="9.140625" style="180"/>
    <col min="5620" max="5620" width="4.140625" style="180" customWidth="1"/>
    <col min="5621" max="5621" width="26.7109375" style="180" customWidth="1"/>
    <col min="5622" max="5623" width="7.7109375" style="180" customWidth="1"/>
    <col min="5624" max="5624" width="8.140625" style="180" customWidth="1"/>
    <col min="5625" max="5625" width="7.5703125" style="180" customWidth="1"/>
    <col min="5626" max="5626" width="7.42578125" style="180" customWidth="1"/>
    <col min="5627" max="5627" width="7.5703125" style="180" customWidth="1"/>
    <col min="5628" max="5628" width="7" style="180" customWidth="1"/>
    <col min="5629" max="5633" width="8.140625" style="180" customWidth="1"/>
    <col min="5634" max="5634" width="10.85546875" style="180" customWidth="1"/>
    <col min="5635" max="5875" width="9.140625" style="180"/>
    <col min="5876" max="5876" width="4.140625" style="180" customWidth="1"/>
    <col min="5877" max="5877" width="26.7109375" style="180" customWidth="1"/>
    <col min="5878" max="5879" width="7.7109375" style="180" customWidth="1"/>
    <col min="5880" max="5880" width="8.140625" style="180" customWidth="1"/>
    <col min="5881" max="5881" width="7.5703125" style="180" customWidth="1"/>
    <col min="5882" max="5882" width="7.42578125" style="180" customWidth="1"/>
    <col min="5883" max="5883" width="7.5703125" style="180" customWidth="1"/>
    <col min="5884" max="5884" width="7" style="180" customWidth="1"/>
    <col min="5885" max="5889" width="8.140625" style="180" customWidth="1"/>
    <col min="5890" max="5890" width="10.85546875" style="180" customWidth="1"/>
    <col min="5891" max="6131" width="9.140625" style="180"/>
    <col min="6132" max="6132" width="4.140625" style="180" customWidth="1"/>
    <col min="6133" max="6133" width="26.7109375" style="180" customWidth="1"/>
    <col min="6134" max="6135" width="7.7109375" style="180" customWidth="1"/>
    <col min="6136" max="6136" width="8.140625" style="180" customWidth="1"/>
    <col min="6137" max="6137" width="7.5703125" style="180" customWidth="1"/>
    <col min="6138" max="6138" width="7.42578125" style="180" customWidth="1"/>
    <col min="6139" max="6139" width="7.5703125" style="180" customWidth="1"/>
    <col min="6140" max="6140" width="7" style="180" customWidth="1"/>
    <col min="6141" max="6145" width="8.140625" style="180" customWidth="1"/>
    <col min="6146" max="6146" width="10.85546875" style="180" customWidth="1"/>
    <col min="6147" max="6387" width="9.140625" style="180"/>
    <col min="6388" max="6388" width="4.140625" style="180" customWidth="1"/>
    <col min="6389" max="6389" width="26.7109375" style="180" customWidth="1"/>
    <col min="6390" max="6391" width="7.7109375" style="180" customWidth="1"/>
    <col min="6392" max="6392" width="8.140625" style="180" customWidth="1"/>
    <col min="6393" max="6393" width="7.5703125" style="180" customWidth="1"/>
    <col min="6394" max="6394" width="7.42578125" style="180" customWidth="1"/>
    <col min="6395" max="6395" width="7.5703125" style="180" customWidth="1"/>
    <col min="6396" max="6396" width="7" style="180" customWidth="1"/>
    <col min="6397" max="6401" width="8.140625" style="180" customWidth="1"/>
    <col min="6402" max="6402" width="10.85546875" style="180" customWidth="1"/>
    <col min="6403" max="6643" width="9.140625" style="180"/>
    <col min="6644" max="6644" width="4.140625" style="180" customWidth="1"/>
    <col min="6645" max="6645" width="26.7109375" style="180" customWidth="1"/>
    <col min="6646" max="6647" width="7.7109375" style="180" customWidth="1"/>
    <col min="6648" max="6648" width="8.140625" style="180" customWidth="1"/>
    <col min="6649" max="6649" width="7.5703125" style="180" customWidth="1"/>
    <col min="6650" max="6650" width="7.42578125" style="180" customWidth="1"/>
    <col min="6651" max="6651" width="7.5703125" style="180" customWidth="1"/>
    <col min="6652" max="6652" width="7" style="180" customWidth="1"/>
    <col min="6653" max="6657" width="8.140625" style="180" customWidth="1"/>
    <col min="6658" max="6658" width="10.85546875" style="180" customWidth="1"/>
    <col min="6659" max="6899" width="9.140625" style="180"/>
    <col min="6900" max="6900" width="4.140625" style="180" customWidth="1"/>
    <col min="6901" max="6901" width="26.7109375" style="180" customWidth="1"/>
    <col min="6902" max="6903" width="7.7109375" style="180" customWidth="1"/>
    <col min="6904" max="6904" width="8.140625" style="180" customWidth="1"/>
    <col min="6905" max="6905" width="7.5703125" style="180" customWidth="1"/>
    <col min="6906" max="6906" width="7.42578125" style="180" customWidth="1"/>
    <col min="6907" max="6907" width="7.5703125" style="180" customWidth="1"/>
    <col min="6908" max="6908" width="7" style="180" customWidth="1"/>
    <col min="6909" max="6913" width="8.140625" style="180" customWidth="1"/>
    <col min="6914" max="6914" width="10.85546875" style="180" customWidth="1"/>
    <col min="6915" max="7155" width="9.140625" style="180"/>
    <col min="7156" max="7156" width="4.140625" style="180" customWidth="1"/>
    <col min="7157" max="7157" width="26.7109375" style="180" customWidth="1"/>
    <col min="7158" max="7159" width="7.7109375" style="180" customWidth="1"/>
    <col min="7160" max="7160" width="8.140625" style="180" customWidth="1"/>
    <col min="7161" max="7161" width="7.5703125" style="180" customWidth="1"/>
    <col min="7162" max="7162" width="7.42578125" style="180" customWidth="1"/>
    <col min="7163" max="7163" width="7.5703125" style="180" customWidth="1"/>
    <col min="7164" max="7164" width="7" style="180" customWidth="1"/>
    <col min="7165" max="7169" width="8.140625" style="180" customWidth="1"/>
    <col min="7170" max="7170" width="10.85546875" style="180" customWidth="1"/>
    <col min="7171" max="7411" width="9.140625" style="180"/>
    <col min="7412" max="7412" width="4.140625" style="180" customWidth="1"/>
    <col min="7413" max="7413" width="26.7109375" style="180" customWidth="1"/>
    <col min="7414" max="7415" width="7.7109375" style="180" customWidth="1"/>
    <col min="7416" max="7416" width="8.140625" style="180" customWidth="1"/>
    <col min="7417" max="7417" width="7.5703125" style="180" customWidth="1"/>
    <col min="7418" max="7418" width="7.42578125" style="180" customWidth="1"/>
    <col min="7419" max="7419" width="7.5703125" style="180" customWidth="1"/>
    <col min="7420" max="7420" width="7" style="180" customWidth="1"/>
    <col min="7421" max="7425" width="8.140625" style="180" customWidth="1"/>
    <col min="7426" max="7426" width="10.85546875" style="180" customWidth="1"/>
    <col min="7427" max="7667" width="9.140625" style="180"/>
    <col min="7668" max="7668" width="4.140625" style="180" customWidth="1"/>
    <col min="7669" max="7669" width="26.7109375" style="180" customWidth="1"/>
    <col min="7670" max="7671" width="7.7109375" style="180" customWidth="1"/>
    <col min="7672" max="7672" width="8.140625" style="180" customWidth="1"/>
    <col min="7673" max="7673" width="7.5703125" style="180" customWidth="1"/>
    <col min="7674" max="7674" width="7.42578125" style="180" customWidth="1"/>
    <col min="7675" max="7675" width="7.5703125" style="180" customWidth="1"/>
    <col min="7676" max="7676" width="7" style="180" customWidth="1"/>
    <col min="7677" max="7681" width="8.140625" style="180" customWidth="1"/>
    <col min="7682" max="7682" width="10.85546875" style="180" customWidth="1"/>
    <col min="7683" max="7923" width="9.140625" style="180"/>
    <col min="7924" max="7924" width="4.140625" style="180" customWidth="1"/>
    <col min="7925" max="7925" width="26.7109375" style="180" customWidth="1"/>
    <col min="7926" max="7927" width="7.7109375" style="180" customWidth="1"/>
    <col min="7928" max="7928" width="8.140625" style="180" customWidth="1"/>
    <col min="7929" max="7929" width="7.5703125" style="180" customWidth="1"/>
    <col min="7930" max="7930" width="7.42578125" style="180" customWidth="1"/>
    <col min="7931" max="7931" width="7.5703125" style="180" customWidth="1"/>
    <col min="7932" max="7932" width="7" style="180" customWidth="1"/>
    <col min="7933" max="7937" width="8.140625" style="180" customWidth="1"/>
    <col min="7938" max="7938" width="10.85546875" style="180" customWidth="1"/>
    <col min="7939" max="8179" width="9.140625" style="180"/>
    <col min="8180" max="8180" width="4.140625" style="180" customWidth="1"/>
    <col min="8181" max="8181" width="26.7109375" style="180" customWidth="1"/>
    <col min="8182" max="8183" width="7.7109375" style="180" customWidth="1"/>
    <col min="8184" max="8184" width="8.140625" style="180" customWidth="1"/>
    <col min="8185" max="8185" width="7.5703125" style="180" customWidth="1"/>
    <col min="8186" max="8186" width="7.42578125" style="180" customWidth="1"/>
    <col min="8187" max="8187" width="7.5703125" style="180" customWidth="1"/>
    <col min="8188" max="8188" width="7" style="180" customWidth="1"/>
    <col min="8189" max="8193" width="8.140625" style="180" customWidth="1"/>
    <col min="8194" max="8194" width="10.85546875" style="180" customWidth="1"/>
    <col min="8195" max="8435" width="9.140625" style="180"/>
    <col min="8436" max="8436" width="4.140625" style="180" customWidth="1"/>
    <col min="8437" max="8437" width="26.7109375" style="180" customWidth="1"/>
    <col min="8438" max="8439" width="7.7109375" style="180" customWidth="1"/>
    <col min="8440" max="8440" width="8.140625" style="180" customWidth="1"/>
    <col min="8441" max="8441" width="7.5703125" style="180" customWidth="1"/>
    <col min="8442" max="8442" width="7.42578125" style="180" customWidth="1"/>
    <col min="8443" max="8443" width="7.5703125" style="180" customWidth="1"/>
    <col min="8444" max="8444" width="7" style="180" customWidth="1"/>
    <col min="8445" max="8449" width="8.140625" style="180" customWidth="1"/>
    <col min="8450" max="8450" width="10.85546875" style="180" customWidth="1"/>
    <col min="8451" max="8691" width="9.140625" style="180"/>
    <col min="8692" max="8692" width="4.140625" style="180" customWidth="1"/>
    <col min="8693" max="8693" width="26.7109375" style="180" customWidth="1"/>
    <col min="8694" max="8695" width="7.7109375" style="180" customWidth="1"/>
    <col min="8696" max="8696" width="8.140625" style="180" customWidth="1"/>
    <col min="8697" max="8697" width="7.5703125" style="180" customWidth="1"/>
    <col min="8698" max="8698" width="7.42578125" style="180" customWidth="1"/>
    <col min="8699" max="8699" width="7.5703125" style="180" customWidth="1"/>
    <col min="8700" max="8700" width="7" style="180" customWidth="1"/>
    <col min="8701" max="8705" width="8.140625" style="180" customWidth="1"/>
    <col min="8706" max="8706" width="10.85546875" style="180" customWidth="1"/>
    <col min="8707" max="8947" width="9.140625" style="180"/>
    <col min="8948" max="8948" width="4.140625" style="180" customWidth="1"/>
    <col min="8949" max="8949" width="26.7109375" style="180" customWidth="1"/>
    <col min="8950" max="8951" width="7.7109375" style="180" customWidth="1"/>
    <col min="8952" max="8952" width="8.140625" style="180" customWidth="1"/>
    <col min="8953" max="8953" width="7.5703125" style="180" customWidth="1"/>
    <col min="8954" max="8954" width="7.42578125" style="180" customWidth="1"/>
    <col min="8955" max="8955" width="7.5703125" style="180" customWidth="1"/>
    <col min="8956" max="8956" width="7" style="180" customWidth="1"/>
    <col min="8957" max="8961" width="8.140625" style="180" customWidth="1"/>
    <col min="8962" max="8962" width="10.85546875" style="180" customWidth="1"/>
    <col min="8963" max="9203" width="9.140625" style="180"/>
    <col min="9204" max="9204" width="4.140625" style="180" customWidth="1"/>
    <col min="9205" max="9205" width="26.7109375" style="180" customWidth="1"/>
    <col min="9206" max="9207" width="7.7109375" style="180" customWidth="1"/>
    <col min="9208" max="9208" width="8.140625" style="180" customWidth="1"/>
    <col min="9209" max="9209" width="7.5703125" style="180" customWidth="1"/>
    <col min="9210" max="9210" width="7.42578125" style="180" customWidth="1"/>
    <col min="9211" max="9211" width="7.5703125" style="180" customWidth="1"/>
    <col min="9212" max="9212" width="7" style="180" customWidth="1"/>
    <col min="9213" max="9217" width="8.140625" style="180" customWidth="1"/>
    <col min="9218" max="9218" width="10.85546875" style="180" customWidth="1"/>
    <col min="9219" max="9459" width="9.140625" style="180"/>
    <col min="9460" max="9460" width="4.140625" style="180" customWidth="1"/>
    <col min="9461" max="9461" width="26.7109375" style="180" customWidth="1"/>
    <col min="9462" max="9463" width="7.7109375" style="180" customWidth="1"/>
    <col min="9464" max="9464" width="8.140625" style="180" customWidth="1"/>
    <col min="9465" max="9465" width="7.5703125" style="180" customWidth="1"/>
    <col min="9466" max="9466" width="7.42578125" style="180" customWidth="1"/>
    <col min="9467" max="9467" width="7.5703125" style="180" customWidth="1"/>
    <col min="9468" max="9468" width="7" style="180" customWidth="1"/>
    <col min="9469" max="9473" width="8.140625" style="180" customWidth="1"/>
    <col min="9474" max="9474" width="10.85546875" style="180" customWidth="1"/>
    <col min="9475" max="9715" width="9.140625" style="180"/>
    <col min="9716" max="9716" width="4.140625" style="180" customWidth="1"/>
    <col min="9717" max="9717" width="26.7109375" style="180" customWidth="1"/>
    <col min="9718" max="9719" width="7.7109375" style="180" customWidth="1"/>
    <col min="9720" max="9720" width="8.140625" style="180" customWidth="1"/>
    <col min="9721" max="9721" width="7.5703125" style="180" customWidth="1"/>
    <col min="9722" max="9722" width="7.42578125" style="180" customWidth="1"/>
    <col min="9723" max="9723" width="7.5703125" style="180" customWidth="1"/>
    <col min="9724" max="9724" width="7" style="180" customWidth="1"/>
    <col min="9725" max="9729" width="8.140625" style="180" customWidth="1"/>
    <col min="9730" max="9730" width="10.85546875" style="180" customWidth="1"/>
    <col min="9731" max="9971" width="9.140625" style="180"/>
    <col min="9972" max="9972" width="4.140625" style="180" customWidth="1"/>
    <col min="9973" max="9973" width="26.7109375" style="180" customWidth="1"/>
    <col min="9974" max="9975" width="7.7109375" style="180" customWidth="1"/>
    <col min="9976" max="9976" width="8.140625" style="180" customWidth="1"/>
    <col min="9977" max="9977" width="7.5703125" style="180" customWidth="1"/>
    <col min="9978" max="9978" width="7.42578125" style="180" customWidth="1"/>
    <col min="9979" max="9979" width="7.5703125" style="180" customWidth="1"/>
    <col min="9980" max="9980" width="7" style="180" customWidth="1"/>
    <col min="9981" max="9985" width="8.140625" style="180" customWidth="1"/>
    <col min="9986" max="9986" width="10.85546875" style="180" customWidth="1"/>
    <col min="9987" max="10227" width="9.140625" style="180"/>
    <col min="10228" max="10228" width="4.140625" style="180" customWidth="1"/>
    <col min="10229" max="10229" width="26.7109375" style="180" customWidth="1"/>
    <col min="10230" max="10231" width="7.7109375" style="180" customWidth="1"/>
    <col min="10232" max="10232" width="8.140625" style="180" customWidth="1"/>
    <col min="10233" max="10233" width="7.5703125" style="180" customWidth="1"/>
    <col min="10234" max="10234" width="7.42578125" style="180" customWidth="1"/>
    <col min="10235" max="10235" width="7.5703125" style="180" customWidth="1"/>
    <col min="10236" max="10236" width="7" style="180" customWidth="1"/>
    <col min="10237" max="10241" width="8.140625" style="180" customWidth="1"/>
    <col min="10242" max="10242" width="10.85546875" style="180" customWidth="1"/>
    <col min="10243" max="10483" width="9.140625" style="180"/>
    <col min="10484" max="10484" width="4.140625" style="180" customWidth="1"/>
    <col min="10485" max="10485" width="26.7109375" style="180" customWidth="1"/>
    <col min="10486" max="10487" width="7.7109375" style="180" customWidth="1"/>
    <col min="10488" max="10488" width="8.140625" style="180" customWidth="1"/>
    <col min="10489" max="10489" width="7.5703125" style="180" customWidth="1"/>
    <col min="10490" max="10490" width="7.42578125" style="180" customWidth="1"/>
    <col min="10491" max="10491" width="7.5703125" style="180" customWidth="1"/>
    <col min="10492" max="10492" width="7" style="180" customWidth="1"/>
    <col min="10493" max="10497" width="8.140625" style="180" customWidth="1"/>
    <col min="10498" max="10498" width="10.85546875" style="180" customWidth="1"/>
    <col min="10499" max="10739" width="9.140625" style="180"/>
    <col min="10740" max="10740" width="4.140625" style="180" customWidth="1"/>
    <col min="10741" max="10741" width="26.7109375" style="180" customWidth="1"/>
    <col min="10742" max="10743" width="7.7109375" style="180" customWidth="1"/>
    <col min="10744" max="10744" width="8.140625" style="180" customWidth="1"/>
    <col min="10745" max="10745" width="7.5703125" style="180" customWidth="1"/>
    <col min="10746" max="10746" width="7.42578125" style="180" customWidth="1"/>
    <col min="10747" max="10747" width="7.5703125" style="180" customWidth="1"/>
    <col min="10748" max="10748" width="7" style="180" customWidth="1"/>
    <col min="10749" max="10753" width="8.140625" style="180" customWidth="1"/>
    <col min="10754" max="10754" width="10.85546875" style="180" customWidth="1"/>
    <col min="10755" max="10995" width="9.140625" style="180"/>
    <col min="10996" max="10996" width="4.140625" style="180" customWidth="1"/>
    <col min="10997" max="10997" width="26.7109375" style="180" customWidth="1"/>
    <col min="10998" max="10999" width="7.7109375" style="180" customWidth="1"/>
    <col min="11000" max="11000" width="8.140625" style="180" customWidth="1"/>
    <col min="11001" max="11001" width="7.5703125" style="180" customWidth="1"/>
    <col min="11002" max="11002" width="7.42578125" style="180" customWidth="1"/>
    <col min="11003" max="11003" width="7.5703125" style="180" customWidth="1"/>
    <col min="11004" max="11004" width="7" style="180" customWidth="1"/>
    <col min="11005" max="11009" width="8.140625" style="180" customWidth="1"/>
    <col min="11010" max="11010" width="10.85546875" style="180" customWidth="1"/>
    <col min="11011" max="11251" width="9.140625" style="180"/>
    <col min="11252" max="11252" width="4.140625" style="180" customWidth="1"/>
    <col min="11253" max="11253" width="26.7109375" style="180" customWidth="1"/>
    <col min="11254" max="11255" width="7.7109375" style="180" customWidth="1"/>
    <col min="11256" max="11256" width="8.140625" style="180" customWidth="1"/>
    <col min="11257" max="11257" width="7.5703125" style="180" customWidth="1"/>
    <col min="11258" max="11258" width="7.42578125" style="180" customWidth="1"/>
    <col min="11259" max="11259" width="7.5703125" style="180" customWidth="1"/>
    <col min="11260" max="11260" width="7" style="180" customWidth="1"/>
    <col min="11261" max="11265" width="8.140625" style="180" customWidth="1"/>
    <col min="11266" max="11266" width="10.85546875" style="180" customWidth="1"/>
    <col min="11267" max="11507" width="9.140625" style="180"/>
    <col min="11508" max="11508" width="4.140625" style="180" customWidth="1"/>
    <col min="11509" max="11509" width="26.7109375" style="180" customWidth="1"/>
    <col min="11510" max="11511" width="7.7109375" style="180" customWidth="1"/>
    <col min="11512" max="11512" width="8.140625" style="180" customWidth="1"/>
    <col min="11513" max="11513" width="7.5703125" style="180" customWidth="1"/>
    <col min="11514" max="11514" width="7.42578125" style="180" customWidth="1"/>
    <col min="11515" max="11515" width="7.5703125" style="180" customWidth="1"/>
    <col min="11516" max="11516" width="7" style="180" customWidth="1"/>
    <col min="11517" max="11521" width="8.140625" style="180" customWidth="1"/>
    <col min="11522" max="11522" width="10.85546875" style="180" customWidth="1"/>
    <col min="11523" max="11763" width="9.140625" style="180"/>
    <col min="11764" max="11764" width="4.140625" style="180" customWidth="1"/>
    <col min="11765" max="11765" width="26.7109375" style="180" customWidth="1"/>
    <col min="11766" max="11767" width="7.7109375" style="180" customWidth="1"/>
    <col min="11768" max="11768" width="8.140625" style="180" customWidth="1"/>
    <col min="11769" max="11769" width="7.5703125" style="180" customWidth="1"/>
    <col min="11770" max="11770" width="7.42578125" style="180" customWidth="1"/>
    <col min="11771" max="11771" width="7.5703125" style="180" customWidth="1"/>
    <col min="11772" max="11772" width="7" style="180" customWidth="1"/>
    <col min="11773" max="11777" width="8.140625" style="180" customWidth="1"/>
    <col min="11778" max="11778" width="10.85546875" style="180" customWidth="1"/>
    <col min="11779" max="12019" width="9.140625" style="180"/>
    <col min="12020" max="12020" width="4.140625" style="180" customWidth="1"/>
    <col min="12021" max="12021" width="26.7109375" style="180" customWidth="1"/>
    <col min="12022" max="12023" width="7.7109375" style="180" customWidth="1"/>
    <col min="12024" max="12024" width="8.140625" style="180" customWidth="1"/>
    <col min="12025" max="12025" width="7.5703125" style="180" customWidth="1"/>
    <col min="12026" max="12026" width="7.42578125" style="180" customWidth="1"/>
    <col min="12027" max="12027" width="7.5703125" style="180" customWidth="1"/>
    <col min="12028" max="12028" width="7" style="180" customWidth="1"/>
    <col min="12029" max="12033" width="8.140625" style="180" customWidth="1"/>
    <col min="12034" max="12034" width="10.85546875" style="180" customWidth="1"/>
    <col min="12035" max="12275" width="9.140625" style="180"/>
    <col min="12276" max="12276" width="4.140625" style="180" customWidth="1"/>
    <col min="12277" max="12277" width="26.7109375" style="180" customWidth="1"/>
    <col min="12278" max="12279" width="7.7109375" style="180" customWidth="1"/>
    <col min="12280" max="12280" width="8.140625" style="180" customWidth="1"/>
    <col min="12281" max="12281" width="7.5703125" style="180" customWidth="1"/>
    <col min="12282" max="12282" width="7.42578125" style="180" customWidth="1"/>
    <col min="12283" max="12283" width="7.5703125" style="180" customWidth="1"/>
    <col min="12284" max="12284" width="7" style="180" customWidth="1"/>
    <col min="12285" max="12289" width="8.140625" style="180" customWidth="1"/>
    <col min="12290" max="12290" width="10.85546875" style="180" customWidth="1"/>
    <col min="12291" max="12531" width="9.140625" style="180"/>
    <col min="12532" max="12532" width="4.140625" style="180" customWidth="1"/>
    <col min="12533" max="12533" width="26.7109375" style="180" customWidth="1"/>
    <col min="12534" max="12535" width="7.7109375" style="180" customWidth="1"/>
    <col min="12536" max="12536" width="8.140625" style="180" customWidth="1"/>
    <col min="12537" max="12537" width="7.5703125" style="180" customWidth="1"/>
    <col min="12538" max="12538" width="7.42578125" style="180" customWidth="1"/>
    <col min="12539" max="12539" width="7.5703125" style="180" customWidth="1"/>
    <col min="12540" max="12540" width="7" style="180" customWidth="1"/>
    <col min="12541" max="12545" width="8.140625" style="180" customWidth="1"/>
    <col min="12546" max="12546" width="10.85546875" style="180" customWidth="1"/>
    <col min="12547" max="12787" width="9.140625" style="180"/>
    <col min="12788" max="12788" width="4.140625" style="180" customWidth="1"/>
    <col min="12789" max="12789" width="26.7109375" style="180" customWidth="1"/>
    <col min="12790" max="12791" width="7.7109375" style="180" customWidth="1"/>
    <col min="12792" max="12792" width="8.140625" style="180" customWidth="1"/>
    <col min="12793" max="12793" width="7.5703125" style="180" customWidth="1"/>
    <col min="12794" max="12794" width="7.42578125" style="180" customWidth="1"/>
    <col min="12795" max="12795" width="7.5703125" style="180" customWidth="1"/>
    <col min="12796" max="12796" width="7" style="180" customWidth="1"/>
    <col min="12797" max="12801" width="8.140625" style="180" customWidth="1"/>
    <col min="12802" max="12802" width="10.85546875" style="180" customWidth="1"/>
    <col min="12803" max="13043" width="9.140625" style="180"/>
    <col min="13044" max="13044" width="4.140625" style="180" customWidth="1"/>
    <col min="13045" max="13045" width="26.7109375" style="180" customWidth="1"/>
    <col min="13046" max="13047" width="7.7109375" style="180" customWidth="1"/>
    <col min="13048" max="13048" width="8.140625" style="180" customWidth="1"/>
    <col min="13049" max="13049" width="7.5703125" style="180" customWidth="1"/>
    <col min="13050" max="13050" width="7.42578125" style="180" customWidth="1"/>
    <col min="13051" max="13051" width="7.5703125" style="180" customWidth="1"/>
    <col min="13052" max="13052" width="7" style="180" customWidth="1"/>
    <col min="13053" max="13057" width="8.140625" style="180" customWidth="1"/>
    <col min="13058" max="13058" width="10.85546875" style="180" customWidth="1"/>
    <col min="13059" max="13299" width="9.140625" style="180"/>
    <col min="13300" max="13300" width="4.140625" style="180" customWidth="1"/>
    <col min="13301" max="13301" width="26.7109375" style="180" customWidth="1"/>
    <col min="13302" max="13303" width="7.7109375" style="180" customWidth="1"/>
    <col min="13304" max="13304" width="8.140625" style="180" customWidth="1"/>
    <col min="13305" max="13305" width="7.5703125" style="180" customWidth="1"/>
    <col min="13306" max="13306" width="7.42578125" style="180" customWidth="1"/>
    <col min="13307" max="13307" width="7.5703125" style="180" customWidth="1"/>
    <col min="13308" max="13308" width="7" style="180" customWidth="1"/>
    <col min="13309" max="13313" width="8.140625" style="180" customWidth="1"/>
    <col min="13314" max="13314" width="10.85546875" style="180" customWidth="1"/>
    <col min="13315" max="13555" width="9.140625" style="180"/>
    <col min="13556" max="13556" width="4.140625" style="180" customWidth="1"/>
    <col min="13557" max="13557" width="26.7109375" style="180" customWidth="1"/>
    <col min="13558" max="13559" width="7.7109375" style="180" customWidth="1"/>
    <col min="13560" max="13560" width="8.140625" style="180" customWidth="1"/>
    <col min="13561" max="13561" width="7.5703125" style="180" customWidth="1"/>
    <col min="13562" max="13562" width="7.42578125" style="180" customWidth="1"/>
    <col min="13563" max="13563" width="7.5703125" style="180" customWidth="1"/>
    <col min="13564" max="13564" width="7" style="180" customWidth="1"/>
    <col min="13565" max="13569" width="8.140625" style="180" customWidth="1"/>
    <col min="13570" max="13570" width="10.85546875" style="180" customWidth="1"/>
    <col min="13571" max="13811" width="9.140625" style="180"/>
    <col min="13812" max="13812" width="4.140625" style="180" customWidth="1"/>
    <col min="13813" max="13813" width="26.7109375" style="180" customWidth="1"/>
    <col min="13814" max="13815" width="7.7109375" style="180" customWidth="1"/>
    <col min="13816" max="13816" width="8.140625" style="180" customWidth="1"/>
    <col min="13817" max="13817" width="7.5703125" style="180" customWidth="1"/>
    <col min="13818" max="13818" width="7.42578125" style="180" customWidth="1"/>
    <col min="13819" max="13819" width="7.5703125" style="180" customWidth="1"/>
    <col min="13820" max="13820" width="7" style="180" customWidth="1"/>
    <col min="13821" max="13825" width="8.140625" style="180" customWidth="1"/>
    <col min="13826" max="13826" width="10.85546875" style="180" customWidth="1"/>
    <col min="13827" max="14067" width="9.140625" style="180"/>
    <col min="14068" max="14068" width="4.140625" style="180" customWidth="1"/>
    <col min="14069" max="14069" width="26.7109375" style="180" customWidth="1"/>
    <col min="14070" max="14071" width="7.7109375" style="180" customWidth="1"/>
    <col min="14072" max="14072" width="8.140625" style="180" customWidth="1"/>
    <col min="14073" max="14073" width="7.5703125" style="180" customWidth="1"/>
    <col min="14074" max="14074" width="7.42578125" style="180" customWidth="1"/>
    <col min="14075" max="14075" width="7.5703125" style="180" customWidth="1"/>
    <col min="14076" max="14076" width="7" style="180" customWidth="1"/>
    <col min="14077" max="14081" width="8.140625" style="180" customWidth="1"/>
    <col min="14082" max="14082" width="10.85546875" style="180" customWidth="1"/>
    <col min="14083" max="14323" width="9.140625" style="180"/>
    <col min="14324" max="14324" width="4.140625" style="180" customWidth="1"/>
    <col min="14325" max="14325" width="26.7109375" style="180" customWidth="1"/>
    <col min="14326" max="14327" width="7.7109375" style="180" customWidth="1"/>
    <col min="14328" max="14328" width="8.140625" style="180" customWidth="1"/>
    <col min="14329" max="14329" width="7.5703125" style="180" customWidth="1"/>
    <col min="14330" max="14330" width="7.42578125" style="180" customWidth="1"/>
    <col min="14331" max="14331" width="7.5703125" style="180" customWidth="1"/>
    <col min="14332" max="14332" width="7" style="180" customWidth="1"/>
    <col min="14333" max="14337" width="8.140625" style="180" customWidth="1"/>
    <col min="14338" max="14338" width="10.85546875" style="180" customWidth="1"/>
    <col min="14339" max="14579" width="9.140625" style="180"/>
    <col min="14580" max="14580" width="4.140625" style="180" customWidth="1"/>
    <col min="14581" max="14581" width="26.7109375" style="180" customWidth="1"/>
    <col min="14582" max="14583" width="7.7109375" style="180" customWidth="1"/>
    <col min="14584" max="14584" width="8.140625" style="180" customWidth="1"/>
    <col min="14585" max="14585" width="7.5703125" style="180" customWidth="1"/>
    <col min="14586" max="14586" width="7.42578125" style="180" customWidth="1"/>
    <col min="14587" max="14587" width="7.5703125" style="180" customWidth="1"/>
    <col min="14588" max="14588" width="7" style="180" customWidth="1"/>
    <col min="14589" max="14593" width="8.140625" style="180" customWidth="1"/>
    <col min="14594" max="14594" width="10.85546875" style="180" customWidth="1"/>
    <col min="14595" max="14835" width="9.140625" style="180"/>
    <col min="14836" max="14836" width="4.140625" style="180" customWidth="1"/>
    <col min="14837" max="14837" width="26.7109375" style="180" customWidth="1"/>
    <col min="14838" max="14839" width="7.7109375" style="180" customWidth="1"/>
    <col min="14840" max="14840" width="8.140625" style="180" customWidth="1"/>
    <col min="14841" max="14841" width="7.5703125" style="180" customWidth="1"/>
    <col min="14842" max="14842" width="7.42578125" style="180" customWidth="1"/>
    <col min="14843" max="14843" width="7.5703125" style="180" customWidth="1"/>
    <col min="14844" max="14844" width="7" style="180" customWidth="1"/>
    <col min="14845" max="14849" width="8.140625" style="180" customWidth="1"/>
    <col min="14850" max="14850" width="10.85546875" style="180" customWidth="1"/>
    <col min="14851" max="15091" width="9.140625" style="180"/>
    <col min="15092" max="15092" width="4.140625" style="180" customWidth="1"/>
    <col min="15093" max="15093" width="26.7109375" style="180" customWidth="1"/>
    <col min="15094" max="15095" width="7.7109375" style="180" customWidth="1"/>
    <col min="15096" max="15096" width="8.140625" style="180" customWidth="1"/>
    <col min="15097" max="15097" width="7.5703125" style="180" customWidth="1"/>
    <col min="15098" max="15098" width="7.42578125" style="180" customWidth="1"/>
    <col min="15099" max="15099" width="7.5703125" style="180" customWidth="1"/>
    <col min="15100" max="15100" width="7" style="180" customWidth="1"/>
    <col min="15101" max="15105" width="8.140625" style="180" customWidth="1"/>
    <col min="15106" max="15106" width="10.85546875" style="180" customWidth="1"/>
    <col min="15107" max="15347" width="9.140625" style="180"/>
    <col min="15348" max="15348" width="4.140625" style="180" customWidth="1"/>
    <col min="15349" max="15349" width="26.7109375" style="180" customWidth="1"/>
    <col min="15350" max="15351" width="7.7109375" style="180" customWidth="1"/>
    <col min="15352" max="15352" width="8.140625" style="180" customWidth="1"/>
    <col min="15353" max="15353" width="7.5703125" style="180" customWidth="1"/>
    <col min="15354" max="15354" width="7.42578125" style="180" customWidth="1"/>
    <col min="15355" max="15355" width="7.5703125" style="180" customWidth="1"/>
    <col min="15356" max="15356" width="7" style="180" customWidth="1"/>
    <col min="15357" max="15361" width="8.140625" style="180" customWidth="1"/>
    <col min="15362" max="15362" width="10.85546875" style="180" customWidth="1"/>
    <col min="15363" max="15603" width="9.140625" style="180"/>
    <col min="15604" max="15604" width="4.140625" style="180" customWidth="1"/>
    <col min="15605" max="15605" width="26.7109375" style="180" customWidth="1"/>
    <col min="15606" max="15607" width="7.7109375" style="180" customWidth="1"/>
    <col min="15608" max="15608" width="8.140625" style="180" customWidth="1"/>
    <col min="15609" max="15609" width="7.5703125" style="180" customWidth="1"/>
    <col min="15610" max="15610" width="7.42578125" style="180" customWidth="1"/>
    <col min="15611" max="15611" width="7.5703125" style="180" customWidth="1"/>
    <col min="15612" max="15612" width="7" style="180" customWidth="1"/>
    <col min="15613" max="15617" width="8.140625" style="180" customWidth="1"/>
    <col min="15618" max="15618" width="10.85546875" style="180" customWidth="1"/>
    <col min="15619" max="15859" width="9.140625" style="180"/>
    <col min="15860" max="15860" width="4.140625" style="180" customWidth="1"/>
    <col min="15861" max="15861" width="26.7109375" style="180" customWidth="1"/>
    <col min="15862" max="15863" width="7.7109375" style="180" customWidth="1"/>
    <col min="15864" max="15864" width="8.140625" style="180" customWidth="1"/>
    <col min="15865" max="15865" width="7.5703125" style="180" customWidth="1"/>
    <col min="15866" max="15866" width="7.42578125" style="180" customWidth="1"/>
    <col min="15867" max="15867" width="7.5703125" style="180" customWidth="1"/>
    <col min="15868" max="15868" width="7" style="180" customWidth="1"/>
    <col min="15869" max="15873" width="8.140625" style="180" customWidth="1"/>
    <col min="15874" max="15874" width="10.85546875" style="180" customWidth="1"/>
    <col min="15875" max="16115" width="9.140625" style="180"/>
    <col min="16116" max="16116" width="4.140625" style="180" customWidth="1"/>
    <col min="16117" max="16117" width="26.7109375" style="180" customWidth="1"/>
    <col min="16118" max="16119" width="7.7109375" style="180" customWidth="1"/>
    <col min="16120" max="16120" width="8.140625" style="180" customWidth="1"/>
    <col min="16121" max="16121" width="7.5703125" style="180" customWidth="1"/>
    <col min="16122" max="16122" width="7.42578125" style="180" customWidth="1"/>
    <col min="16123" max="16123" width="7.5703125" style="180" customWidth="1"/>
    <col min="16124" max="16124" width="7" style="180" customWidth="1"/>
    <col min="16125" max="16129" width="8.140625" style="180" customWidth="1"/>
    <col min="16130" max="16130" width="10.85546875" style="180" customWidth="1"/>
    <col min="16131" max="16384" width="9.140625" style="180"/>
  </cols>
  <sheetData>
    <row r="1" spans="1:24" ht="31.5" customHeight="1">
      <c r="A1" s="264" t="s">
        <v>358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</row>
    <row r="2" spans="1:24" ht="16.5" thickBot="1">
      <c r="O2" s="182" t="s">
        <v>359</v>
      </c>
    </row>
    <row r="3" spans="1:24" s="181" customFormat="1" ht="26.1" customHeight="1" thickBot="1">
      <c r="A3" s="183" t="s">
        <v>321</v>
      </c>
      <c r="B3" s="184" t="s">
        <v>240</v>
      </c>
      <c r="C3" s="184" t="s">
        <v>322</v>
      </c>
      <c r="D3" s="184" t="s">
        <v>323</v>
      </c>
      <c r="E3" s="184" t="s">
        <v>324</v>
      </c>
      <c r="F3" s="184" t="s">
        <v>325</v>
      </c>
      <c r="G3" s="184" t="s">
        <v>326</v>
      </c>
      <c r="H3" s="184" t="s">
        <v>327</v>
      </c>
      <c r="I3" s="184" t="s">
        <v>328</v>
      </c>
      <c r="J3" s="184" t="s">
        <v>329</v>
      </c>
      <c r="K3" s="184" t="s">
        <v>330</v>
      </c>
      <c r="L3" s="184" t="s">
        <v>331</v>
      </c>
      <c r="M3" s="184" t="s">
        <v>332</v>
      </c>
      <c r="N3" s="184" t="s">
        <v>333</v>
      </c>
      <c r="O3" s="185" t="s">
        <v>334</v>
      </c>
    </row>
    <row r="4" spans="1:24" s="187" customFormat="1" ht="15" customHeight="1" thickBot="1">
      <c r="A4" s="186" t="s">
        <v>4</v>
      </c>
      <c r="B4" s="266" t="s">
        <v>3</v>
      </c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8"/>
    </row>
    <row r="5" spans="1:24" s="187" customFormat="1" ht="22.5">
      <c r="A5" s="188" t="s">
        <v>10</v>
      </c>
      <c r="B5" s="189" t="s">
        <v>241</v>
      </c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1">
        <f t="shared" ref="O5:O25" si="0">SUM(C5:N5)</f>
        <v>0</v>
      </c>
    </row>
    <row r="6" spans="1:24" s="196" customFormat="1" ht="22.5">
      <c r="A6" s="192" t="s">
        <v>20</v>
      </c>
      <c r="B6" s="193" t="s">
        <v>335</v>
      </c>
      <c r="C6" s="194">
        <v>13666000</v>
      </c>
      <c r="D6" s="194">
        <v>13231000</v>
      </c>
      <c r="E6" s="194">
        <v>17346000</v>
      </c>
      <c r="F6" s="194">
        <v>1669000</v>
      </c>
      <c r="G6" s="194">
        <v>10553174</v>
      </c>
      <c r="H6" s="194">
        <v>8122000</v>
      </c>
      <c r="I6" s="194">
        <v>9138000</v>
      </c>
      <c r="J6" s="194">
        <v>13610830</v>
      </c>
      <c r="K6" s="194">
        <v>10659000</v>
      </c>
      <c r="L6" s="194">
        <v>11468000</v>
      </c>
      <c r="M6" s="194">
        <v>12137000</v>
      </c>
      <c r="N6" s="194">
        <v>10221156</v>
      </c>
      <c r="O6" s="195">
        <f t="shared" si="0"/>
        <v>131821160</v>
      </c>
    </row>
    <row r="7" spans="1:24" s="196" customFormat="1" ht="22.5">
      <c r="A7" s="192" t="s">
        <v>22</v>
      </c>
      <c r="B7" s="197" t="s">
        <v>336</v>
      </c>
      <c r="C7" s="198">
        <v>0</v>
      </c>
      <c r="D7" s="198">
        <v>0</v>
      </c>
      <c r="E7" s="198">
        <v>0</v>
      </c>
      <c r="F7" s="198">
        <v>0</v>
      </c>
      <c r="G7" s="198">
        <v>0</v>
      </c>
      <c r="H7" s="198">
        <v>0</v>
      </c>
      <c r="I7" s="198">
        <v>0</v>
      </c>
      <c r="J7" s="198">
        <v>0</v>
      </c>
      <c r="K7" s="198">
        <v>0</v>
      </c>
      <c r="L7" s="198">
        <v>0</v>
      </c>
      <c r="M7" s="198">
        <v>0</v>
      </c>
      <c r="N7" s="198">
        <v>0</v>
      </c>
      <c r="O7" s="199">
        <f t="shared" si="0"/>
        <v>0</v>
      </c>
    </row>
    <row r="8" spans="1:24" s="196" customFormat="1" ht="14.1" customHeight="1">
      <c r="A8" s="192" t="s">
        <v>29</v>
      </c>
      <c r="B8" s="200" t="s">
        <v>21</v>
      </c>
      <c r="C8" s="194">
        <v>0</v>
      </c>
      <c r="D8" s="194">
        <v>0</v>
      </c>
      <c r="E8" s="194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  <c r="K8" s="194">
        <v>0</v>
      </c>
      <c r="L8" s="194">
        <v>0</v>
      </c>
      <c r="M8" s="194">
        <v>0</v>
      </c>
      <c r="N8" s="194">
        <v>0</v>
      </c>
      <c r="O8" s="195">
        <f t="shared" si="0"/>
        <v>0</v>
      </c>
    </row>
    <row r="9" spans="1:24" s="196" customFormat="1" ht="14.1" customHeight="1">
      <c r="A9" s="192" t="s">
        <v>37</v>
      </c>
      <c r="B9" s="200" t="s">
        <v>337</v>
      </c>
      <c r="C9" s="194">
        <v>3838000</v>
      </c>
      <c r="D9" s="194">
        <v>3838000</v>
      </c>
      <c r="E9" s="194">
        <v>2302000</v>
      </c>
      <c r="F9" s="194">
        <v>6139298</v>
      </c>
      <c r="G9" s="194">
        <v>19690000</v>
      </c>
      <c r="H9" s="194">
        <v>6990000</v>
      </c>
      <c r="I9" s="194">
        <v>3838000</v>
      </c>
      <c r="J9" s="194">
        <v>3838000</v>
      </c>
      <c r="K9" s="194">
        <v>6140000</v>
      </c>
      <c r="L9" s="194">
        <v>3838000</v>
      </c>
      <c r="M9" s="194">
        <v>5332000</v>
      </c>
      <c r="N9" s="194">
        <v>21070000</v>
      </c>
      <c r="O9" s="195">
        <f t="shared" si="0"/>
        <v>86853298</v>
      </c>
    </row>
    <row r="10" spans="1:24" s="196" customFormat="1" ht="14.1" customHeight="1">
      <c r="A10" s="192" t="s">
        <v>39</v>
      </c>
      <c r="B10" s="200" t="s">
        <v>290</v>
      </c>
      <c r="C10" s="194">
        <v>0</v>
      </c>
      <c r="D10" s="194">
        <v>0</v>
      </c>
      <c r="E10" s="194">
        <v>0</v>
      </c>
      <c r="F10" s="194">
        <v>0</v>
      </c>
      <c r="G10" s="194">
        <v>0</v>
      </c>
      <c r="H10" s="194">
        <v>0</v>
      </c>
      <c r="I10" s="194">
        <v>0</v>
      </c>
      <c r="J10" s="194">
        <v>0</v>
      </c>
      <c r="K10" s="194">
        <v>0</v>
      </c>
      <c r="L10" s="194">
        <v>0</v>
      </c>
      <c r="M10" s="194">
        <v>0</v>
      </c>
      <c r="N10" s="194">
        <v>0</v>
      </c>
      <c r="O10" s="195">
        <f t="shared" si="0"/>
        <v>0</v>
      </c>
    </row>
    <row r="11" spans="1:24" s="196" customFormat="1" ht="14.1" customHeight="1">
      <c r="A11" s="192" t="s">
        <v>41</v>
      </c>
      <c r="B11" s="200" t="s">
        <v>38</v>
      </c>
      <c r="C11" s="194">
        <v>0</v>
      </c>
      <c r="D11" s="194">
        <v>0</v>
      </c>
      <c r="E11" s="194">
        <v>0</v>
      </c>
      <c r="F11" s="194">
        <v>0</v>
      </c>
      <c r="G11" s="194">
        <v>0</v>
      </c>
      <c r="H11" s="194">
        <v>0</v>
      </c>
      <c r="I11" s="194">
        <v>0</v>
      </c>
      <c r="J11" s="194">
        <v>0</v>
      </c>
      <c r="K11" s="194">
        <v>0</v>
      </c>
      <c r="L11" s="194">
        <v>0</v>
      </c>
      <c r="M11" s="194">
        <v>0</v>
      </c>
      <c r="N11" s="194">
        <v>0</v>
      </c>
      <c r="O11" s="195">
        <f t="shared" si="0"/>
        <v>0</v>
      </c>
    </row>
    <row r="12" spans="1:24" s="196" customFormat="1" ht="22.5">
      <c r="A12" s="192" t="s">
        <v>43</v>
      </c>
      <c r="B12" s="193" t="s">
        <v>40</v>
      </c>
      <c r="C12" s="194">
        <v>0</v>
      </c>
      <c r="D12" s="194">
        <v>0</v>
      </c>
      <c r="E12" s="194">
        <v>0</v>
      </c>
      <c r="F12" s="194">
        <v>0</v>
      </c>
      <c r="G12" s="194">
        <v>0</v>
      </c>
      <c r="H12" s="194">
        <v>0</v>
      </c>
      <c r="I12" s="194">
        <v>0</v>
      </c>
      <c r="J12" s="194">
        <v>0</v>
      </c>
      <c r="K12" s="194">
        <v>0</v>
      </c>
      <c r="L12" s="194">
        <v>0</v>
      </c>
      <c r="M12" s="194">
        <v>0</v>
      </c>
      <c r="N12" s="194">
        <v>0</v>
      </c>
      <c r="O12" s="195">
        <f t="shared" si="0"/>
        <v>0</v>
      </c>
    </row>
    <row r="13" spans="1:24" s="196" customFormat="1" ht="14.1" customHeight="1" thickBot="1">
      <c r="A13" s="192" t="s">
        <v>51</v>
      </c>
      <c r="B13" s="200" t="s">
        <v>338</v>
      </c>
      <c r="C13" s="194">
        <v>0</v>
      </c>
      <c r="D13" s="194">
        <v>0</v>
      </c>
      <c r="E13" s="194">
        <v>0</v>
      </c>
      <c r="F13" s="194">
        <v>7496588</v>
      </c>
      <c r="G13" s="194">
        <v>0</v>
      </c>
      <c r="H13" s="194">
        <v>0</v>
      </c>
      <c r="I13" s="194">
        <v>0</v>
      </c>
      <c r="J13" s="194">
        <v>0</v>
      </c>
      <c r="K13" s="194">
        <v>0</v>
      </c>
      <c r="L13" s="194">
        <v>0</v>
      </c>
      <c r="M13" s="194">
        <v>0</v>
      </c>
      <c r="N13" s="194">
        <v>0</v>
      </c>
      <c r="O13" s="195">
        <f t="shared" si="0"/>
        <v>7496588</v>
      </c>
    </row>
    <row r="14" spans="1:24" s="187" customFormat="1" ht="15.95" customHeight="1" thickBot="1">
      <c r="A14" s="186" t="s">
        <v>246</v>
      </c>
      <c r="B14" s="201" t="s">
        <v>339</v>
      </c>
      <c r="C14" s="202">
        <f t="shared" ref="C14:N14" si="1">SUM(C5:C13)</f>
        <v>17504000</v>
      </c>
      <c r="D14" s="202">
        <f t="shared" si="1"/>
        <v>17069000</v>
      </c>
      <c r="E14" s="202">
        <f t="shared" si="1"/>
        <v>19648000</v>
      </c>
      <c r="F14" s="202">
        <f t="shared" si="1"/>
        <v>15304886</v>
      </c>
      <c r="G14" s="202">
        <f t="shared" si="1"/>
        <v>30243174</v>
      </c>
      <c r="H14" s="202">
        <f t="shared" si="1"/>
        <v>15112000</v>
      </c>
      <c r="I14" s="202">
        <f t="shared" si="1"/>
        <v>12976000</v>
      </c>
      <c r="J14" s="202">
        <f t="shared" si="1"/>
        <v>17448830</v>
      </c>
      <c r="K14" s="202">
        <f t="shared" si="1"/>
        <v>16799000</v>
      </c>
      <c r="L14" s="202">
        <f t="shared" si="1"/>
        <v>15306000</v>
      </c>
      <c r="M14" s="202">
        <f t="shared" si="1"/>
        <v>17469000</v>
      </c>
      <c r="N14" s="202">
        <f t="shared" si="1"/>
        <v>31291156</v>
      </c>
      <c r="O14" s="203">
        <f>SUM(C14:N14)</f>
        <v>226171046</v>
      </c>
    </row>
    <row r="15" spans="1:24" s="187" customFormat="1" ht="15" customHeight="1" thickBot="1">
      <c r="A15" s="186" t="s">
        <v>247</v>
      </c>
      <c r="B15" s="266" t="s">
        <v>53</v>
      </c>
      <c r="C15" s="267"/>
      <c r="D15" s="267"/>
      <c r="E15" s="267"/>
      <c r="F15" s="267"/>
      <c r="G15" s="267"/>
      <c r="H15" s="267"/>
      <c r="I15" s="267"/>
      <c r="J15" s="267"/>
      <c r="K15" s="267"/>
      <c r="L15" s="267"/>
      <c r="M15" s="267"/>
      <c r="N15" s="267"/>
      <c r="O15" s="268"/>
    </row>
    <row r="16" spans="1:24" s="196" customFormat="1" ht="14.1" customHeight="1">
      <c r="A16" s="204" t="s">
        <v>248</v>
      </c>
      <c r="B16" s="205" t="s">
        <v>242</v>
      </c>
      <c r="C16" s="198">
        <v>10071528</v>
      </c>
      <c r="D16" s="198">
        <v>10071528</v>
      </c>
      <c r="E16" s="198">
        <v>10071528</v>
      </c>
      <c r="F16" s="198">
        <v>10071528</v>
      </c>
      <c r="G16" s="198">
        <v>10071528</v>
      </c>
      <c r="H16" s="198">
        <v>10075529</v>
      </c>
      <c r="I16" s="198">
        <v>9706726</v>
      </c>
      <c r="J16" s="198">
        <v>9706726</v>
      </c>
      <c r="K16" s="198">
        <v>9706726</v>
      </c>
      <c r="L16" s="198">
        <v>9706726</v>
      </c>
      <c r="M16" s="198">
        <v>9706724</v>
      </c>
      <c r="N16" s="198">
        <v>11730353</v>
      </c>
      <c r="O16" s="199">
        <f t="shared" si="0"/>
        <v>120697150</v>
      </c>
      <c r="Q16" s="221"/>
      <c r="R16" s="221"/>
      <c r="S16" s="221"/>
      <c r="T16" s="221"/>
      <c r="U16" s="221"/>
      <c r="V16" s="221"/>
      <c r="W16" s="221"/>
      <c r="X16" s="221"/>
    </row>
    <row r="17" spans="1:22" s="196" customFormat="1" ht="27" customHeight="1">
      <c r="A17" s="192" t="s">
        <v>251</v>
      </c>
      <c r="B17" s="193" t="s">
        <v>56</v>
      </c>
      <c r="C17" s="194">
        <v>2908000</v>
      </c>
      <c r="D17" s="194">
        <v>2908000</v>
      </c>
      <c r="E17" s="194">
        <v>2908000</v>
      </c>
      <c r="F17" s="194">
        <v>2908000</v>
      </c>
      <c r="G17" s="194">
        <v>2908000</v>
      </c>
      <c r="H17" s="194">
        <v>2905005</v>
      </c>
      <c r="I17" s="194">
        <v>2776086</v>
      </c>
      <c r="J17" s="194">
        <v>2776086</v>
      </c>
      <c r="K17" s="194">
        <v>2776086</v>
      </c>
      <c r="L17" s="194">
        <v>2776086</v>
      </c>
      <c r="M17" s="194">
        <v>2776086</v>
      </c>
      <c r="N17" s="194">
        <v>3655845</v>
      </c>
      <c r="O17" s="195">
        <f t="shared" si="0"/>
        <v>34981280</v>
      </c>
      <c r="Q17" s="221"/>
      <c r="R17" s="221"/>
      <c r="S17" s="221"/>
      <c r="T17" s="221"/>
      <c r="U17" s="221"/>
      <c r="V17" s="221"/>
    </row>
    <row r="18" spans="1:22" s="196" customFormat="1" ht="14.1" customHeight="1">
      <c r="A18" s="192" t="s">
        <v>254</v>
      </c>
      <c r="B18" s="200" t="s">
        <v>57</v>
      </c>
      <c r="C18" s="194">
        <v>6350000</v>
      </c>
      <c r="D18" s="194">
        <v>5915000</v>
      </c>
      <c r="E18" s="194">
        <v>5903000</v>
      </c>
      <c r="F18" s="194">
        <v>4152000</v>
      </c>
      <c r="G18" s="194">
        <v>1533000</v>
      </c>
      <c r="H18" s="194">
        <v>1978000</v>
      </c>
      <c r="I18" s="194">
        <v>1822000</v>
      </c>
      <c r="J18" s="194">
        <v>2063000</v>
      </c>
      <c r="K18" s="194">
        <v>3054000</v>
      </c>
      <c r="L18" s="194">
        <v>4152000</v>
      </c>
      <c r="M18" s="194">
        <v>6315000</v>
      </c>
      <c r="N18" s="194">
        <v>5673000</v>
      </c>
      <c r="O18" s="195">
        <f t="shared" si="0"/>
        <v>48910000</v>
      </c>
    </row>
    <row r="19" spans="1:22" s="196" customFormat="1" ht="14.1" customHeight="1">
      <c r="A19" s="192" t="s">
        <v>257</v>
      </c>
      <c r="B19" s="200" t="s">
        <v>58</v>
      </c>
      <c r="C19" s="194">
        <v>0</v>
      </c>
      <c r="D19" s="194">
        <v>0</v>
      </c>
      <c r="E19" s="194">
        <v>0</v>
      </c>
      <c r="F19" s="194">
        <v>0</v>
      </c>
      <c r="G19" s="194">
        <v>0</v>
      </c>
      <c r="H19" s="194">
        <v>0</v>
      </c>
      <c r="I19" s="194">
        <v>0</v>
      </c>
      <c r="J19" s="194">
        <v>0</v>
      </c>
      <c r="K19" s="194">
        <v>0</v>
      </c>
      <c r="L19" s="194">
        <v>0</v>
      </c>
      <c r="M19" s="194">
        <v>0</v>
      </c>
      <c r="N19" s="194">
        <v>0</v>
      </c>
      <c r="O19" s="195">
        <f t="shared" si="0"/>
        <v>0</v>
      </c>
    </row>
    <row r="20" spans="1:22" s="196" customFormat="1" ht="14.1" customHeight="1">
      <c r="A20" s="192" t="s">
        <v>260</v>
      </c>
      <c r="B20" s="200" t="s">
        <v>340</v>
      </c>
      <c r="C20" s="194">
        <v>0</v>
      </c>
      <c r="D20" s="194">
        <v>0</v>
      </c>
      <c r="E20" s="194">
        <v>2591000</v>
      </c>
      <c r="F20" s="194">
        <v>0</v>
      </c>
      <c r="G20" s="194">
        <v>5702886</v>
      </c>
      <c r="H20" s="194">
        <v>2591000</v>
      </c>
      <c r="I20" s="194">
        <v>0</v>
      </c>
      <c r="J20" s="194">
        <v>4231830</v>
      </c>
      <c r="K20" s="194">
        <v>2591000</v>
      </c>
      <c r="L20" s="194">
        <v>0</v>
      </c>
      <c r="M20" s="194">
        <v>0</v>
      </c>
      <c r="N20" s="194">
        <v>2591000</v>
      </c>
      <c r="O20" s="195">
        <f t="shared" si="0"/>
        <v>20298716</v>
      </c>
    </row>
    <row r="21" spans="1:22" s="196" customFormat="1" ht="14.1" customHeight="1">
      <c r="A21" s="192" t="s">
        <v>263</v>
      </c>
      <c r="B21" s="200" t="s">
        <v>61</v>
      </c>
      <c r="C21" s="194">
        <v>0</v>
      </c>
      <c r="D21" s="194">
        <v>0</v>
      </c>
      <c r="E21" s="194">
        <v>0</v>
      </c>
      <c r="F21" s="194">
        <v>0</v>
      </c>
      <c r="G21" s="194">
        <v>0</v>
      </c>
      <c r="H21" s="194">
        <v>150000</v>
      </c>
      <c r="I21" s="194">
        <v>137000</v>
      </c>
      <c r="J21" s="194">
        <v>0</v>
      </c>
      <c r="K21" s="194">
        <v>0</v>
      </c>
      <c r="L21" s="194">
        <v>0</v>
      </c>
      <c r="M21" s="194">
        <v>0</v>
      </c>
      <c r="N21" s="194">
        <v>996900</v>
      </c>
      <c r="O21" s="195">
        <f t="shared" si="0"/>
        <v>1283900</v>
      </c>
    </row>
    <row r="22" spans="1:22" s="196" customFormat="1">
      <c r="A22" s="192" t="s">
        <v>266</v>
      </c>
      <c r="B22" s="193" t="s">
        <v>62</v>
      </c>
      <c r="C22" s="194">
        <v>0</v>
      </c>
      <c r="D22" s="194">
        <v>0</v>
      </c>
      <c r="E22" s="194">
        <v>0</v>
      </c>
      <c r="F22" s="194">
        <v>0</v>
      </c>
      <c r="G22" s="194">
        <v>0</v>
      </c>
      <c r="H22" s="194">
        <v>0</v>
      </c>
      <c r="I22" s="194">
        <v>0</v>
      </c>
      <c r="J22" s="194">
        <v>0</v>
      </c>
      <c r="K22" s="194">
        <v>0</v>
      </c>
      <c r="L22" s="194">
        <v>0</v>
      </c>
      <c r="M22" s="194">
        <v>0</v>
      </c>
      <c r="N22" s="194">
        <v>0</v>
      </c>
      <c r="O22" s="195">
        <f t="shared" si="0"/>
        <v>0</v>
      </c>
    </row>
    <row r="23" spans="1:22" s="196" customFormat="1" ht="14.1" customHeight="1">
      <c r="A23" s="192" t="s">
        <v>269</v>
      </c>
      <c r="B23" s="200" t="s">
        <v>230</v>
      </c>
      <c r="C23" s="194">
        <v>0</v>
      </c>
      <c r="D23" s="194">
        <v>0</v>
      </c>
      <c r="E23" s="194">
        <v>0</v>
      </c>
      <c r="F23" s="194">
        <v>0</v>
      </c>
      <c r="G23" s="194">
        <v>0</v>
      </c>
      <c r="H23" s="194">
        <v>0</v>
      </c>
      <c r="I23" s="194">
        <v>0</v>
      </c>
      <c r="J23" s="194">
        <v>0</v>
      </c>
      <c r="K23" s="194">
        <v>0</v>
      </c>
      <c r="L23" s="194">
        <v>0</v>
      </c>
      <c r="M23" s="194">
        <v>0</v>
      </c>
      <c r="N23" s="194">
        <v>0</v>
      </c>
      <c r="O23" s="195">
        <f t="shared" si="0"/>
        <v>0</v>
      </c>
    </row>
    <row r="24" spans="1:22" s="196" customFormat="1" ht="14.1" customHeight="1" thickBot="1">
      <c r="A24" s="192" t="s">
        <v>272</v>
      </c>
      <c r="B24" s="200" t="s">
        <v>341</v>
      </c>
      <c r="C24" s="194">
        <v>0</v>
      </c>
      <c r="D24" s="194">
        <v>0</v>
      </c>
      <c r="E24" s="194">
        <v>0</v>
      </c>
      <c r="F24" s="194">
        <v>0</v>
      </c>
      <c r="G24" s="194">
        <v>0</v>
      </c>
      <c r="H24" s="194">
        <v>0</v>
      </c>
      <c r="I24" s="194">
        <v>0</v>
      </c>
      <c r="J24" s="194">
        <v>0</v>
      </c>
      <c r="K24" s="194">
        <v>0</v>
      </c>
      <c r="L24" s="194">
        <v>0</v>
      </c>
      <c r="M24" s="194">
        <v>0</v>
      </c>
      <c r="N24" s="194">
        <v>0</v>
      </c>
      <c r="O24" s="195">
        <f t="shared" si="0"/>
        <v>0</v>
      </c>
    </row>
    <row r="25" spans="1:22" s="187" customFormat="1" ht="15.95" customHeight="1" thickBot="1">
      <c r="A25" s="206" t="s">
        <v>274</v>
      </c>
      <c r="B25" s="201" t="s">
        <v>342</v>
      </c>
      <c r="C25" s="202">
        <f t="shared" ref="C25:N25" si="2">SUM(C16:C24)</f>
        <v>19329528</v>
      </c>
      <c r="D25" s="202">
        <f t="shared" si="2"/>
        <v>18894528</v>
      </c>
      <c r="E25" s="202">
        <f t="shared" si="2"/>
        <v>21473528</v>
      </c>
      <c r="F25" s="202">
        <f t="shared" si="2"/>
        <v>17131528</v>
      </c>
      <c r="G25" s="202">
        <f t="shared" si="2"/>
        <v>20215414</v>
      </c>
      <c r="H25" s="202">
        <f t="shared" si="2"/>
        <v>17699534</v>
      </c>
      <c r="I25" s="202">
        <f t="shared" si="2"/>
        <v>14441812</v>
      </c>
      <c r="J25" s="202">
        <f t="shared" si="2"/>
        <v>18777642</v>
      </c>
      <c r="K25" s="202">
        <f t="shared" si="2"/>
        <v>18127812</v>
      </c>
      <c r="L25" s="202">
        <f t="shared" si="2"/>
        <v>16634812</v>
      </c>
      <c r="M25" s="202">
        <f t="shared" si="2"/>
        <v>18797810</v>
      </c>
      <c r="N25" s="202">
        <f t="shared" si="2"/>
        <v>24647098</v>
      </c>
      <c r="O25" s="203">
        <f t="shared" si="0"/>
        <v>226171046</v>
      </c>
    </row>
    <row r="26" spans="1:22" ht="16.5" thickBot="1">
      <c r="A26" s="206" t="s">
        <v>277</v>
      </c>
      <c r="B26" s="207" t="s">
        <v>343</v>
      </c>
      <c r="C26" s="208">
        <f t="shared" ref="C26:O26" si="3">C14-C25</f>
        <v>-1825528</v>
      </c>
      <c r="D26" s="208">
        <f t="shared" si="3"/>
        <v>-1825528</v>
      </c>
      <c r="E26" s="208">
        <f t="shared" si="3"/>
        <v>-1825528</v>
      </c>
      <c r="F26" s="208">
        <f t="shared" si="3"/>
        <v>-1826642</v>
      </c>
      <c r="G26" s="208">
        <f t="shared" si="3"/>
        <v>10027760</v>
      </c>
      <c r="H26" s="208">
        <f t="shared" si="3"/>
        <v>-2587534</v>
      </c>
      <c r="I26" s="208">
        <f t="shared" si="3"/>
        <v>-1465812</v>
      </c>
      <c r="J26" s="208">
        <f t="shared" si="3"/>
        <v>-1328812</v>
      </c>
      <c r="K26" s="208">
        <f t="shared" si="3"/>
        <v>-1328812</v>
      </c>
      <c r="L26" s="208">
        <f t="shared" si="3"/>
        <v>-1328812</v>
      </c>
      <c r="M26" s="208">
        <f t="shared" si="3"/>
        <v>-1328810</v>
      </c>
      <c r="N26" s="208">
        <f t="shared" si="3"/>
        <v>6644058</v>
      </c>
      <c r="O26" s="209">
        <f t="shared" si="3"/>
        <v>0</v>
      </c>
    </row>
    <row r="27" spans="1:22">
      <c r="A27" s="210"/>
    </row>
    <row r="28" spans="1:22">
      <c r="B28" s="211"/>
      <c r="C28" s="212"/>
      <c r="D28" s="212"/>
      <c r="O28" s="180"/>
    </row>
    <row r="29" spans="1:22">
      <c r="O29" s="180"/>
    </row>
    <row r="30" spans="1:22">
      <c r="O30" s="180"/>
    </row>
    <row r="31" spans="1:22">
      <c r="O31" s="180"/>
    </row>
    <row r="32" spans="1:22">
      <c r="O32" s="180"/>
    </row>
    <row r="33" spans="15:15">
      <c r="O33" s="180"/>
    </row>
    <row r="34" spans="15:15">
      <c r="O34" s="180"/>
    </row>
    <row r="35" spans="15:15">
      <c r="O35" s="180"/>
    </row>
    <row r="36" spans="15:15">
      <c r="O36" s="180"/>
    </row>
    <row r="37" spans="15:15">
      <c r="O37" s="180"/>
    </row>
    <row r="38" spans="15:15">
      <c r="O38" s="180"/>
    </row>
    <row r="39" spans="15:15">
      <c r="O39" s="180"/>
    </row>
    <row r="40" spans="15:15">
      <c r="O40" s="180"/>
    </row>
    <row r="41" spans="15:15">
      <c r="O41" s="180"/>
    </row>
    <row r="42" spans="15:15">
      <c r="O42" s="180"/>
    </row>
    <row r="43" spans="15:15">
      <c r="O43" s="180"/>
    </row>
    <row r="44" spans="15:15">
      <c r="O44" s="180"/>
    </row>
    <row r="45" spans="15:15">
      <c r="O45" s="180"/>
    </row>
    <row r="46" spans="15:15">
      <c r="O46" s="180"/>
    </row>
    <row r="47" spans="15:15">
      <c r="O47" s="180"/>
    </row>
    <row r="48" spans="15:15">
      <c r="O48" s="180"/>
    </row>
    <row r="49" spans="15:15">
      <c r="O49" s="180"/>
    </row>
    <row r="50" spans="15:15">
      <c r="O50" s="180"/>
    </row>
    <row r="51" spans="15:15">
      <c r="O51" s="180"/>
    </row>
    <row r="52" spans="15:15">
      <c r="O52" s="180"/>
    </row>
    <row r="53" spans="15:15">
      <c r="O53" s="180"/>
    </row>
    <row r="54" spans="15:15">
      <c r="O54" s="180"/>
    </row>
    <row r="55" spans="15:15">
      <c r="O55" s="180"/>
    </row>
    <row r="56" spans="15:15">
      <c r="O56" s="180"/>
    </row>
    <row r="57" spans="15:15">
      <c r="O57" s="180"/>
    </row>
    <row r="58" spans="15:15">
      <c r="O58" s="180"/>
    </row>
    <row r="59" spans="15:15">
      <c r="O59" s="180"/>
    </row>
    <row r="60" spans="15:15">
      <c r="O60" s="180"/>
    </row>
    <row r="61" spans="15:15">
      <c r="O61" s="180"/>
    </row>
    <row r="62" spans="15:15">
      <c r="O62" s="180"/>
    </row>
    <row r="63" spans="15:15">
      <c r="O63" s="180"/>
    </row>
    <row r="64" spans="15:15">
      <c r="O64" s="180"/>
    </row>
    <row r="65" spans="15:15">
      <c r="O65" s="180"/>
    </row>
    <row r="66" spans="15:15">
      <c r="O66" s="180"/>
    </row>
    <row r="67" spans="15:15">
      <c r="O67" s="180"/>
    </row>
    <row r="68" spans="15:15">
      <c r="O68" s="180"/>
    </row>
    <row r="69" spans="15:15">
      <c r="O69" s="180"/>
    </row>
    <row r="70" spans="15:15">
      <c r="O70" s="180"/>
    </row>
    <row r="71" spans="15:15">
      <c r="O71" s="180"/>
    </row>
    <row r="72" spans="15:15">
      <c r="O72" s="180"/>
    </row>
    <row r="73" spans="15:15">
      <c r="O73" s="180"/>
    </row>
    <row r="74" spans="15:15">
      <c r="O74" s="180"/>
    </row>
    <row r="75" spans="15:15">
      <c r="O75" s="180"/>
    </row>
    <row r="76" spans="15:15">
      <c r="O76" s="180"/>
    </row>
    <row r="77" spans="15:15">
      <c r="O77" s="180"/>
    </row>
    <row r="78" spans="15:15">
      <c r="O78" s="180"/>
    </row>
    <row r="79" spans="15:15">
      <c r="O79" s="180"/>
    </row>
    <row r="80" spans="15:15">
      <c r="O80" s="180"/>
    </row>
    <row r="81" spans="15:15">
      <c r="O81" s="180"/>
    </row>
  </sheetData>
  <mergeCells count="3">
    <mergeCell ref="A1:O1"/>
    <mergeCell ref="B4:O4"/>
    <mergeCell ref="B15:O15"/>
  </mergeCells>
  <printOptions horizontalCentered="1"/>
  <pageMargins left="0.47244094488188981" right="0.43307086614173229" top="1.0629921259842521" bottom="0.98425196850393704" header="0.78740157480314965" footer="0.78740157480314965"/>
  <pageSetup paperSize="9" scale="90" orientation="landscape" r:id="rId1"/>
  <headerFooter alignWithMargins="0">
    <oddHeader>&amp;R&amp;"Times New Roman CE,Félkövér dőlt"5. 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8</vt:i4>
      </vt:variant>
    </vt:vector>
  </HeadingPairs>
  <TitlesOfParts>
    <vt:vector size="16" baseType="lpstr">
      <vt:lpstr>1.1.sz.mell.</vt:lpstr>
      <vt:lpstr>1.2.sz.mell.</vt:lpstr>
      <vt:lpstr>1.3.sz.mell.</vt:lpstr>
      <vt:lpstr>1.4.sz.mell.</vt:lpstr>
      <vt:lpstr>2.sz.mell  </vt:lpstr>
      <vt:lpstr>3.sz.mell.</vt:lpstr>
      <vt:lpstr>4. sz. mell</vt:lpstr>
      <vt:lpstr>6. sz. mell.</vt:lpstr>
      <vt:lpstr>'3.sz.mell.'!Nyomtatási_cím</vt:lpstr>
      <vt:lpstr>'4. sz. mell'!Nyomtatási_cím</vt:lpstr>
      <vt:lpstr>'1.1.sz.mell.'!Nyomtatási_terület</vt:lpstr>
      <vt:lpstr>'1.2.sz.mell.'!Nyomtatási_terület</vt:lpstr>
      <vt:lpstr>'1.3.sz.mell.'!Nyomtatási_terület</vt:lpstr>
      <vt:lpstr>'1.4.sz.mell.'!Nyomtatási_terület</vt:lpstr>
      <vt:lpstr>'3.sz.mell.'!Nyomtatási_terület</vt:lpstr>
      <vt:lpstr>'4. sz. mell'!Nyomtatási_terület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Palkó Roland</dc:creator>
  <cp:lastModifiedBy>pedit</cp:lastModifiedBy>
  <cp:lastPrinted>2017-03-16T14:51:00Z</cp:lastPrinted>
  <dcterms:created xsi:type="dcterms:W3CDTF">2014-02-07T17:22:54Z</dcterms:created>
  <dcterms:modified xsi:type="dcterms:W3CDTF">2017-03-22T13:44:55Z</dcterms:modified>
</cp:coreProperties>
</file>